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4.bin" ContentType="application/vnd.openxmlformats-officedocument.spreadsheetml.customProperty"/>
  <Override PartName="/xl/drawings/drawing6.xml" ContentType="application/vnd.openxmlformats-officedocument.drawing+xml"/>
  <Override PartName="/xl/customProperty5.bin" ContentType="application/vnd.openxmlformats-officedocument.spreadsheetml.customProperty"/>
  <Override PartName="/xl/drawings/drawing7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W:\MKT_Divisiones\MKT_DIVISIONES\ACCIONES RFW 2024\01 ENERO\Sebastian Würth Open 2024\"/>
    </mc:Choice>
  </mc:AlternateContent>
  <xr:revisionPtr revIDLastSave="0" documentId="13_ncr:1_{BD956259-1468-4932-8F7F-A6CF514F7530}" xr6:coauthVersionLast="47" xr6:coauthVersionMax="47" xr10:uidLastSave="{00000000-0000-0000-0000-000000000000}"/>
  <bookViews>
    <workbookView xWindow="-110" yWindow="-110" windowWidth="19420" windowHeight="10420" activeTab="1" xr2:uid="{00000000-000D-0000-FFFF-FFFF00000000}"/>
  </bookViews>
  <sheets>
    <sheet name="Gráfico" sheetId="28" r:id="rId1"/>
    <sheet name="DRVs Duelos" sheetId="9" r:id="rId2"/>
    <sheet name="JGs Duelos" sheetId="26" r:id="rId3"/>
    <sheet name="K1 Duelos" sheetId="30" r:id="rId4"/>
    <sheet name="DIVISIONES Duelos" sheetId="31" r:id="rId5"/>
    <sheet name="JAS Duelos" sheetId="13" r:id="rId6"/>
    <sheet name="Autoservicios" sheetId="14" r:id="rId7"/>
    <sheet name="Vta RdV" sheetId="17" state="hidden" r:id="rId8"/>
    <sheet name="Vtas AS" sheetId="15" state="hidden" r:id="rId9"/>
    <sheet name="Clientes Compradores" sheetId="29" state="hidden" r:id="rId10"/>
    <sheet name="Objetivos" sheetId="23" state="hidden" r:id="rId11"/>
  </sheets>
  <definedNames>
    <definedName name="_xlnm._FilterDatabase" localSheetId="6" hidden="1">Autoservicios!$A$2:$G$157</definedName>
    <definedName name="_xlnm._FilterDatabase" localSheetId="1" hidden="1">'DRVs Duelos'!$A$2:$K$2</definedName>
    <definedName name="_xlnm._FilterDatabase" localSheetId="5" hidden="1">'JAS Duelos'!$A$2:$F$16</definedName>
    <definedName name="_xlnm._FilterDatabase" localSheetId="2" hidden="1">'JGs Duelos'!$A$2:$G$148</definedName>
    <definedName name="_xlnm._FilterDatabase" localSheetId="10" hidden="1">Objetivos!$G$4:$I$2112</definedName>
    <definedName name="_xlnm._FilterDatabase" localSheetId="7" hidden="1">'Vta RdV'!$A$2:$E$1640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5" i="17" l="1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G1" i="17"/>
  <c r="I21" i="9"/>
  <c r="J21" i="9"/>
  <c r="N13" i="17"/>
  <c r="N12" i="17"/>
  <c r="D20" i="30"/>
  <c r="C31" i="17" s="1"/>
  <c r="D21" i="30"/>
  <c r="C30" i="17" s="1"/>
  <c r="D35" i="30"/>
  <c r="C29" i="17" s="1"/>
  <c r="D37" i="30"/>
  <c r="C28" i="17" s="1"/>
  <c r="D34" i="30"/>
  <c r="C27" i="17" s="1"/>
  <c r="D36" i="30"/>
  <c r="C26" i="17" s="1"/>
  <c r="D33" i="30"/>
  <c r="C25" i="17" s="1"/>
  <c r="D19" i="30"/>
  <c r="C24" i="17" s="1"/>
  <c r="D18" i="30"/>
  <c r="C23" i="17" s="1"/>
  <c r="D31" i="30"/>
  <c r="C22" i="17" s="1"/>
  <c r="D32" i="30"/>
  <c r="C21" i="17" s="1"/>
  <c r="D13" i="30"/>
  <c r="C20" i="17" s="1"/>
  <c r="D11" i="30"/>
  <c r="C19" i="17" s="1"/>
  <c r="D30" i="30"/>
  <c r="C18" i="17" s="1"/>
  <c r="D15" i="30"/>
  <c r="C17" i="17"/>
  <c r="D17" i="30"/>
  <c r="C16" i="17" s="1"/>
  <c r="D28" i="30"/>
  <c r="C15" i="17" s="1"/>
  <c r="C14" i="17"/>
  <c r="D23" i="30"/>
  <c r="C13" i="17" s="1"/>
  <c r="D26" i="30"/>
  <c r="C12" i="17" s="1"/>
  <c r="D16" i="30"/>
  <c r="C11" i="17" s="1"/>
  <c r="D14" i="30"/>
  <c r="C10" i="17" s="1"/>
  <c r="D27" i="30"/>
  <c r="C9" i="17" s="1"/>
  <c r="D12" i="30"/>
  <c r="C8" i="17" s="1"/>
  <c r="D29" i="30"/>
  <c r="C7" i="17"/>
  <c r="D25" i="30"/>
  <c r="F25" i="30" s="1"/>
  <c r="D24" i="30"/>
  <c r="C5" i="17" s="1"/>
  <c r="D22" i="30"/>
  <c r="F22" i="30" s="1"/>
  <c r="C4" i="17"/>
  <c r="D10" i="30"/>
  <c r="C3" i="17" s="1"/>
  <c r="D116" i="26"/>
  <c r="K1" i="29"/>
  <c r="K14" i="29"/>
  <c r="K13" i="29"/>
  <c r="K12" i="29"/>
  <c r="K11" i="29"/>
  <c r="K10" i="29"/>
  <c r="K9" i="29"/>
  <c r="K8" i="29"/>
  <c r="K7" i="29"/>
  <c r="K6" i="29"/>
  <c r="K5" i="29"/>
  <c r="K4" i="29"/>
  <c r="K3" i="29"/>
  <c r="D146" i="14"/>
  <c r="E146" i="14"/>
  <c r="F146" i="14"/>
  <c r="W1" i="23"/>
  <c r="D4" i="26"/>
  <c r="F4" i="26" s="1"/>
  <c r="E4" i="26"/>
  <c r="D3" i="26"/>
  <c r="F3" i="26" s="1"/>
  <c r="E3" i="26"/>
  <c r="J1" i="29"/>
  <c r="C1" i="29"/>
  <c r="I15" i="9"/>
  <c r="J15" i="9"/>
  <c r="I14" i="9"/>
  <c r="J14" i="9"/>
  <c r="I13" i="9"/>
  <c r="J13" i="9"/>
  <c r="I12" i="9"/>
  <c r="J12" i="9"/>
  <c r="I11" i="9"/>
  <c r="J11" i="9"/>
  <c r="I10" i="9"/>
  <c r="J10" i="9"/>
  <c r="I9" i="9"/>
  <c r="J9" i="9"/>
  <c r="I8" i="9"/>
  <c r="J8" i="9"/>
  <c r="I7" i="9"/>
  <c r="J7" i="9"/>
  <c r="I6" i="9"/>
  <c r="J6" i="9"/>
  <c r="I5" i="9"/>
  <c r="J5" i="9"/>
  <c r="I4" i="9"/>
  <c r="J4" i="9"/>
  <c r="I3" i="9"/>
  <c r="J3" i="9"/>
  <c r="C21" i="29"/>
  <c r="D60" i="14"/>
  <c r="D61" i="14"/>
  <c r="D62" i="14"/>
  <c r="D63" i="14"/>
  <c r="D64" i="14"/>
  <c r="D65" i="14"/>
  <c r="D66" i="14"/>
  <c r="D67" i="14"/>
  <c r="D68" i="14"/>
  <c r="D69" i="14"/>
  <c r="C16" i="13"/>
  <c r="D93" i="14"/>
  <c r="D94" i="14"/>
  <c r="D95" i="14"/>
  <c r="D96" i="14"/>
  <c r="D97" i="14"/>
  <c r="D98" i="14"/>
  <c r="D99" i="14"/>
  <c r="D100" i="14"/>
  <c r="D101" i="14"/>
  <c r="D102" i="14"/>
  <c r="C15" i="13"/>
  <c r="D70" i="14"/>
  <c r="D71" i="14"/>
  <c r="D72" i="14"/>
  <c r="D73" i="14"/>
  <c r="D74" i="14"/>
  <c r="D75" i="14"/>
  <c r="D76" i="14"/>
  <c r="D77" i="14"/>
  <c r="D78" i="14"/>
  <c r="D79" i="14"/>
  <c r="D80" i="14"/>
  <c r="C14" i="13"/>
  <c r="D51" i="14"/>
  <c r="D52" i="14"/>
  <c r="D53" i="14"/>
  <c r="D54" i="14"/>
  <c r="D55" i="14"/>
  <c r="D56" i="14"/>
  <c r="D57" i="14"/>
  <c r="D58" i="14"/>
  <c r="D59" i="14"/>
  <c r="C13" i="13"/>
  <c r="D81" i="14"/>
  <c r="D82" i="14"/>
  <c r="D83" i="14"/>
  <c r="D84" i="14"/>
  <c r="D85" i="14"/>
  <c r="D86" i="14"/>
  <c r="D87" i="14"/>
  <c r="D88" i="14"/>
  <c r="D89" i="14"/>
  <c r="D90" i="14"/>
  <c r="D91" i="14"/>
  <c r="D92" i="14"/>
  <c r="C12" i="13"/>
  <c r="D3" i="14"/>
  <c r="D4" i="14"/>
  <c r="D5" i="14"/>
  <c r="D6" i="14"/>
  <c r="D7" i="14"/>
  <c r="D8" i="14"/>
  <c r="D9" i="14"/>
  <c r="D10" i="14"/>
  <c r="D11" i="14"/>
  <c r="D12" i="14"/>
  <c r="D13" i="14"/>
  <c r="C11" i="13"/>
  <c r="D137" i="14"/>
  <c r="D138" i="14"/>
  <c r="D139" i="14"/>
  <c r="D140" i="14"/>
  <c r="D141" i="14"/>
  <c r="D142" i="14"/>
  <c r="D143" i="14"/>
  <c r="D144" i="14"/>
  <c r="D145" i="14"/>
  <c r="D147" i="14"/>
  <c r="C10" i="13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C9" i="13"/>
  <c r="D117" i="14"/>
  <c r="D118" i="14"/>
  <c r="D119" i="14"/>
  <c r="D120" i="14"/>
  <c r="D121" i="14"/>
  <c r="D122" i="14"/>
  <c r="D123" i="14"/>
  <c r="D124" i="14"/>
  <c r="D125" i="14"/>
  <c r="D126" i="14"/>
  <c r="D127" i="14"/>
  <c r="C8" i="13"/>
  <c r="D128" i="14"/>
  <c r="D129" i="14"/>
  <c r="D130" i="14"/>
  <c r="D131" i="14"/>
  <c r="D132" i="14"/>
  <c r="D133" i="14"/>
  <c r="D134" i="14"/>
  <c r="D135" i="14"/>
  <c r="D136" i="14"/>
  <c r="C7" i="13"/>
  <c r="D39" i="14"/>
  <c r="D40" i="14"/>
  <c r="D41" i="14"/>
  <c r="D42" i="14"/>
  <c r="D43" i="14"/>
  <c r="D44" i="14"/>
  <c r="D45" i="14"/>
  <c r="D46" i="14"/>
  <c r="D47" i="14"/>
  <c r="D48" i="14"/>
  <c r="D49" i="14"/>
  <c r="D50" i="14"/>
  <c r="C6" i="13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C5" i="13"/>
  <c r="D148" i="14"/>
  <c r="D149" i="14"/>
  <c r="D150" i="14"/>
  <c r="D151" i="14"/>
  <c r="D152" i="14"/>
  <c r="D153" i="14"/>
  <c r="D154" i="14"/>
  <c r="D155" i="14"/>
  <c r="D156" i="14"/>
  <c r="D157" i="14"/>
  <c r="C4" i="13"/>
  <c r="D14" i="14"/>
  <c r="D15" i="14"/>
  <c r="D16" i="14"/>
  <c r="D17" i="14"/>
  <c r="D18" i="14"/>
  <c r="D19" i="14"/>
  <c r="D20" i="14"/>
  <c r="D21" i="14"/>
  <c r="C3" i="13"/>
  <c r="E126" i="14"/>
  <c r="E50" i="14"/>
  <c r="E49" i="14"/>
  <c r="E144" i="14"/>
  <c r="E147" i="14"/>
  <c r="E145" i="14"/>
  <c r="E157" i="14"/>
  <c r="E156" i="14"/>
  <c r="E155" i="14"/>
  <c r="E154" i="14"/>
  <c r="E153" i="14"/>
  <c r="E152" i="14"/>
  <c r="E151" i="14"/>
  <c r="E150" i="14"/>
  <c r="E149" i="14"/>
  <c r="E148" i="14"/>
  <c r="D4" i="13"/>
  <c r="E143" i="14"/>
  <c r="E142" i="14"/>
  <c r="E141" i="14"/>
  <c r="E140" i="14"/>
  <c r="E139" i="14"/>
  <c r="E138" i="14"/>
  <c r="E137" i="14"/>
  <c r="D10" i="13"/>
  <c r="E136" i="14"/>
  <c r="E135" i="14"/>
  <c r="E134" i="14"/>
  <c r="E133" i="14"/>
  <c r="E132" i="14"/>
  <c r="E131" i="14"/>
  <c r="E130" i="14"/>
  <c r="E129" i="14"/>
  <c r="E128" i="14"/>
  <c r="D7" i="13"/>
  <c r="E127" i="14"/>
  <c r="E125" i="14"/>
  <c r="E124" i="14"/>
  <c r="E123" i="14"/>
  <c r="E122" i="14"/>
  <c r="E121" i="14"/>
  <c r="E120" i="14"/>
  <c r="E119" i="14"/>
  <c r="E118" i="14"/>
  <c r="E117" i="14"/>
  <c r="D8" i="13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D9" i="13"/>
  <c r="E102" i="14"/>
  <c r="E101" i="14"/>
  <c r="E100" i="14"/>
  <c r="E99" i="14"/>
  <c r="E98" i="14"/>
  <c r="E97" i="14"/>
  <c r="E96" i="14"/>
  <c r="E95" i="14"/>
  <c r="E94" i="14"/>
  <c r="E93" i="14"/>
  <c r="D15" i="13"/>
  <c r="E92" i="14"/>
  <c r="E91" i="14"/>
  <c r="E90" i="14"/>
  <c r="E89" i="14"/>
  <c r="E88" i="14"/>
  <c r="E87" i="14"/>
  <c r="E86" i="14"/>
  <c r="E85" i="14"/>
  <c r="E84" i="14"/>
  <c r="E83" i="14"/>
  <c r="E82" i="14"/>
  <c r="E81" i="14"/>
  <c r="D12" i="13"/>
  <c r="E80" i="14"/>
  <c r="E79" i="14"/>
  <c r="E78" i="14"/>
  <c r="E77" i="14"/>
  <c r="E76" i="14"/>
  <c r="E75" i="14"/>
  <c r="E74" i="14"/>
  <c r="E73" i="14"/>
  <c r="E72" i="14"/>
  <c r="E71" i="14"/>
  <c r="E70" i="14"/>
  <c r="D14" i="13"/>
  <c r="E69" i="14"/>
  <c r="E68" i="14"/>
  <c r="E67" i="14"/>
  <c r="E66" i="14"/>
  <c r="E65" i="14"/>
  <c r="E64" i="14"/>
  <c r="E63" i="14"/>
  <c r="E62" i="14"/>
  <c r="E61" i="14"/>
  <c r="E60" i="14"/>
  <c r="D16" i="13"/>
  <c r="E59" i="14"/>
  <c r="E58" i="14"/>
  <c r="E57" i="14"/>
  <c r="E56" i="14"/>
  <c r="E55" i="14"/>
  <c r="E54" i="14"/>
  <c r="E53" i="14"/>
  <c r="E52" i="14"/>
  <c r="E51" i="14"/>
  <c r="D13" i="13"/>
  <c r="E48" i="14"/>
  <c r="E47" i="14"/>
  <c r="E46" i="14"/>
  <c r="E45" i="14"/>
  <c r="E44" i="14"/>
  <c r="E43" i="14"/>
  <c r="E42" i="14"/>
  <c r="E41" i="14"/>
  <c r="E40" i="14"/>
  <c r="E39" i="14"/>
  <c r="D6" i="13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D5" i="13"/>
  <c r="E21" i="14"/>
  <c r="E20" i="14"/>
  <c r="E19" i="14"/>
  <c r="E18" i="14"/>
  <c r="E17" i="14"/>
  <c r="E16" i="14"/>
  <c r="E15" i="14"/>
  <c r="E14" i="14"/>
  <c r="D3" i="13"/>
  <c r="E13" i="14"/>
  <c r="E12" i="14"/>
  <c r="E11" i="14"/>
  <c r="E10" i="14"/>
  <c r="E9" i="14"/>
  <c r="E8" i="14"/>
  <c r="E7" i="14"/>
  <c r="E6" i="14"/>
  <c r="E5" i="14"/>
  <c r="E4" i="14"/>
  <c r="E3" i="14"/>
  <c r="D11" i="13"/>
  <c r="D4" i="31"/>
  <c r="D3" i="31"/>
  <c r="C6" i="31"/>
  <c r="E6" i="31" s="1"/>
  <c r="C5" i="31"/>
  <c r="E5" i="31" s="1"/>
  <c r="C9" i="31"/>
  <c r="E9" i="31" s="1"/>
  <c r="C7" i="31"/>
  <c r="E7" i="31" s="1"/>
  <c r="C8" i="31"/>
  <c r="E8" i="31" s="1"/>
  <c r="C4" i="31"/>
  <c r="E4" i="31" s="1"/>
  <c r="C3" i="31"/>
  <c r="E3" i="31" s="1"/>
  <c r="Q1" i="17"/>
  <c r="D9" i="31"/>
  <c r="D8" i="31"/>
  <c r="D7" i="31"/>
  <c r="D6" i="31"/>
  <c r="D5" i="31"/>
  <c r="E5" i="30"/>
  <c r="E3" i="30"/>
  <c r="E4" i="30"/>
  <c r="K2" i="23"/>
  <c r="E3" i="23"/>
  <c r="F126" i="14"/>
  <c r="F144" i="14"/>
  <c r="F49" i="14"/>
  <c r="F50" i="14"/>
  <c r="G49" i="14"/>
  <c r="G50" i="14"/>
  <c r="F147" i="14"/>
  <c r="G147" i="14"/>
  <c r="E56" i="26"/>
  <c r="D56" i="26"/>
  <c r="F56" i="26" s="1"/>
  <c r="E35" i="30"/>
  <c r="E34" i="30"/>
  <c r="N2" i="23"/>
  <c r="N11" i="23"/>
  <c r="N10" i="23"/>
  <c r="N9" i="23"/>
  <c r="N8" i="23"/>
  <c r="N7" i="23"/>
  <c r="N6" i="23"/>
  <c r="N5" i="23"/>
  <c r="K26" i="23"/>
  <c r="K25" i="23"/>
  <c r="D5" i="30"/>
  <c r="D4" i="30"/>
  <c r="F4" i="30" s="1"/>
  <c r="D3" i="30"/>
  <c r="F3" i="30" s="1"/>
  <c r="E37" i="30"/>
  <c r="E36" i="30"/>
  <c r="E33" i="30"/>
  <c r="F33" i="30"/>
  <c r="G33" i="30" s="1"/>
  <c r="F32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B3" i="23"/>
  <c r="C161" i="15"/>
  <c r="C164" i="15"/>
  <c r="B1" i="15"/>
  <c r="C156" i="15"/>
  <c r="C147" i="15"/>
  <c r="C162" i="15"/>
  <c r="C127" i="15"/>
  <c r="C62" i="15"/>
  <c r="C26" i="15"/>
  <c r="K1" i="17"/>
  <c r="C21" i="9" s="1"/>
  <c r="E21" i="9" s="1"/>
  <c r="D87" i="26"/>
  <c r="H71" i="17" s="1"/>
  <c r="E2" i="23"/>
  <c r="K10" i="9"/>
  <c r="K11" i="9"/>
  <c r="K14" i="9"/>
  <c r="K13" i="9"/>
  <c r="K12" i="9"/>
  <c r="K5" i="9"/>
  <c r="K3" i="9"/>
  <c r="K6" i="9"/>
  <c r="K15" i="9"/>
  <c r="K9" i="9"/>
  <c r="G146" i="14"/>
  <c r="C39" i="15"/>
  <c r="K8" i="9"/>
  <c r="K7" i="9"/>
  <c r="K4" i="9"/>
  <c r="F34" i="30"/>
  <c r="F35" i="30"/>
  <c r="I20" i="9"/>
  <c r="J20" i="9"/>
  <c r="C27" i="15"/>
  <c r="C31" i="15"/>
  <c r="C10" i="15"/>
  <c r="C7" i="15"/>
  <c r="C23" i="15"/>
  <c r="C141" i="15"/>
  <c r="C37" i="15"/>
  <c r="C30" i="15"/>
  <c r="F10" i="30"/>
  <c r="F14" i="30"/>
  <c r="F15" i="30"/>
  <c r="F18" i="30"/>
  <c r="F20" i="30"/>
  <c r="F24" i="30"/>
  <c r="F26" i="30"/>
  <c r="F28" i="30"/>
  <c r="F30" i="30"/>
  <c r="F13" i="30"/>
  <c r="F17" i="30"/>
  <c r="F19" i="30"/>
  <c r="G19" i="30" s="1"/>
  <c r="F21" i="30"/>
  <c r="F27" i="30"/>
  <c r="F29" i="30"/>
  <c r="C41" i="15"/>
  <c r="C20" i="15"/>
  <c r="C154" i="15"/>
  <c r="C36" i="15"/>
  <c r="C34" i="15"/>
  <c r="C93" i="15"/>
  <c r="C97" i="15"/>
  <c r="C153" i="15"/>
  <c r="C9" i="15"/>
  <c r="C53" i="15"/>
  <c r="C129" i="15"/>
  <c r="C15" i="15"/>
  <c r="C14" i="15"/>
  <c r="C33" i="15"/>
  <c r="C12" i="15"/>
  <c r="C6" i="15"/>
  <c r="C61" i="15"/>
  <c r="C76" i="15"/>
  <c r="C19" i="15"/>
  <c r="C42" i="15"/>
  <c r="C152" i="15"/>
  <c r="C28" i="15"/>
  <c r="C40" i="15"/>
  <c r="C113" i="15"/>
  <c r="C11" i="15"/>
  <c r="C81" i="15"/>
  <c r="C24" i="15"/>
  <c r="C89" i="15"/>
  <c r="C22" i="15"/>
  <c r="C8" i="15"/>
  <c r="C32" i="15"/>
  <c r="C94" i="15"/>
  <c r="C38" i="15"/>
  <c r="C100" i="15"/>
  <c r="C35" i="15"/>
  <c r="C50" i="15"/>
  <c r="C149" i="15"/>
  <c r="C13" i="15"/>
  <c r="C83" i="15"/>
  <c r="C99" i="15"/>
  <c r="C58" i="15"/>
  <c r="C17" i="15"/>
  <c r="C131" i="15"/>
  <c r="C132" i="15"/>
  <c r="C25" i="15"/>
  <c r="C29" i="15"/>
  <c r="C139" i="15"/>
  <c r="C66" i="15"/>
  <c r="C112" i="15"/>
  <c r="C144" i="15"/>
  <c r="C143" i="15"/>
  <c r="C158" i="15"/>
  <c r="C84" i="15"/>
  <c r="C92" i="15"/>
  <c r="F37" i="14"/>
  <c r="C125" i="15"/>
  <c r="C69" i="15"/>
  <c r="C133" i="15"/>
  <c r="C88" i="15"/>
  <c r="C160" i="15"/>
  <c r="C47" i="15"/>
  <c r="C52" i="15"/>
  <c r="C109" i="15"/>
  <c r="C91" i="15"/>
  <c r="C116" i="15"/>
  <c r="C57" i="15"/>
  <c r="C117" i="15"/>
  <c r="C130" i="15"/>
  <c r="C54" i="15"/>
  <c r="C145" i="15"/>
  <c r="C110" i="15"/>
  <c r="C72" i="15"/>
  <c r="C55" i="15"/>
  <c r="C104" i="15"/>
  <c r="C59" i="15"/>
  <c r="C105" i="15"/>
  <c r="C49" i="15"/>
  <c r="C77" i="15"/>
  <c r="C44" i="15"/>
  <c r="C80" i="15"/>
  <c r="C123" i="15"/>
  <c r="C79" i="15"/>
  <c r="C148" i="15"/>
  <c r="C87" i="15"/>
  <c r="C98" i="15"/>
  <c r="C108" i="15"/>
  <c r="C111" i="15"/>
  <c r="C95" i="15"/>
  <c r="C68" i="15"/>
  <c r="C74" i="15"/>
  <c r="C106" i="15"/>
  <c r="C155" i="15"/>
  <c r="C126" i="15"/>
  <c r="C64" i="15"/>
  <c r="C120" i="15"/>
  <c r="C63" i="15"/>
  <c r="C150" i="15"/>
  <c r="C96" i="15"/>
  <c r="C78" i="15"/>
  <c r="C75" i="15"/>
  <c r="C107" i="15"/>
  <c r="C163" i="15"/>
  <c r="C45" i="15"/>
  <c r="C137" i="15"/>
  <c r="C56" i="15"/>
  <c r="C65" i="15"/>
  <c r="C136" i="15"/>
  <c r="C70" i="15"/>
  <c r="C86" i="15"/>
  <c r="C121" i="15"/>
  <c r="C119" i="15"/>
  <c r="C85" i="15"/>
  <c r="C101" i="15"/>
  <c r="C18" i="15"/>
  <c r="C82" i="15"/>
  <c r="C114" i="15"/>
  <c r="C138" i="15"/>
  <c r="C140" i="15"/>
  <c r="C103" i="15"/>
  <c r="C73" i="15"/>
  <c r="C102" i="15"/>
  <c r="C60" i="15"/>
  <c r="C151" i="15"/>
  <c r="C134" i="15"/>
  <c r="C124" i="15"/>
  <c r="C159" i="15"/>
  <c r="C115" i="15"/>
  <c r="C67" i="15"/>
  <c r="C48" i="15"/>
  <c r="C43" i="15"/>
  <c r="C135" i="15"/>
  <c r="C118" i="15"/>
  <c r="C71" i="15"/>
  <c r="C157" i="15"/>
  <c r="C142" i="15"/>
  <c r="C128" i="15"/>
  <c r="C51" i="15"/>
  <c r="C90" i="15"/>
  <c r="C122" i="15"/>
  <c r="C146" i="15"/>
  <c r="C21" i="15"/>
  <c r="C46" i="15"/>
  <c r="C16" i="15"/>
  <c r="F69" i="14"/>
  <c r="F38" i="14"/>
  <c r="F92" i="14"/>
  <c r="G26" i="30"/>
  <c r="G20" i="30"/>
  <c r="B1" i="17"/>
  <c r="D18" i="9"/>
  <c r="D17" i="9"/>
  <c r="B2" i="23"/>
  <c r="D21" i="9"/>
  <c r="F116" i="14"/>
  <c r="D145" i="26"/>
  <c r="F145" i="26" s="1"/>
  <c r="D144" i="26"/>
  <c r="D143" i="26"/>
  <c r="H20" i="17" s="1"/>
  <c r="D142" i="26"/>
  <c r="F142" i="26" s="1"/>
  <c r="D141" i="26"/>
  <c r="D140" i="26"/>
  <c r="D139" i="26"/>
  <c r="D138" i="26"/>
  <c r="D137" i="26"/>
  <c r="F137" i="26" s="1"/>
  <c r="D136" i="26"/>
  <c r="D135" i="26"/>
  <c r="F135" i="26" s="1"/>
  <c r="D134" i="26"/>
  <c r="F134" i="26" s="1"/>
  <c r="D133" i="26"/>
  <c r="D132" i="26"/>
  <c r="D131" i="26"/>
  <c r="D130" i="26"/>
  <c r="D129" i="26"/>
  <c r="D128" i="26"/>
  <c r="H112" i="17" s="1"/>
  <c r="D127" i="26"/>
  <c r="D126" i="26"/>
  <c r="F126" i="26" s="1"/>
  <c r="D125" i="26"/>
  <c r="D124" i="26"/>
  <c r="D123" i="26"/>
  <c r="D122" i="26"/>
  <c r="D121" i="26"/>
  <c r="F121" i="26" s="1"/>
  <c r="D120" i="26"/>
  <c r="F120" i="26" s="1"/>
  <c r="D119" i="26"/>
  <c r="F119" i="26" s="1"/>
  <c r="D77" i="26"/>
  <c r="F77" i="26" s="1"/>
  <c r="D21" i="26"/>
  <c r="D118" i="26"/>
  <c r="D117" i="26"/>
  <c r="D115" i="26"/>
  <c r="D114" i="26"/>
  <c r="D113" i="26"/>
  <c r="F113" i="26" s="1"/>
  <c r="D112" i="26"/>
  <c r="H60" i="17" s="1"/>
  <c r="D111" i="26"/>
  <c r="F111" i="26" s="1"/>
  <c r="D110" i="26"/>
  <c r="D109" i="26"/>
  <c r="D108" i="26"/>
  <c r="D107" i="26"/>
  <c r="D106" i="26"/>
  <c r="D105" i="26"/>
  <c r="H46" i="17" s="1"/>
  <c r="D104" i="26"/>
  <c r="F104" i="26" s="1"/>
  <c r="D103" i="26"/>
  <c r="F103" i="26" s="1"/>
  <c r="D102" i="26"/>
  <c r="D101" i="26"/>
  <c r="D100" i="26"/>
  <c r="D99" i="26"/>
  <c r="D98" i="26"/>
  <c r="F98" i="26" s="1"/>
  <c r="D97" i="26"/>
  <c r="F97" i="26" s="1"/>
  <c r="D96" i="26"/>
  <c r="D95" i="26"/>
  <c r="F95" i="26" s="1"/>
  <c r="D94" i="26"/>
  <c r="D93" i="26"/>
  <c r="D92" i="26"/>
  <c r="D91" i="26"/>
  <c r="D90" i="26"/>
  <c r="F90" i="26" s="1"/>
  <c r="D89" i="26"/>
  <c r="F89" i="26" s="1"/>
  <c r="D88" i="26"/>
  <c r="D86" i="26"/>
  <c r="D85" i="26"/>
  <c r="D84" i="26"/>
  <c r="D83" i="26"/>
  <c r="D82" i="26"/>
  <c r="D81" i="26"/>
  <c r="F81" i="26" s="1"/>
  <c r="D80" i="26"/>
  <c r="H83" i="17" s="1"/>
  <c r="D79" i="26"/>
  <c r="H33" i="17" s="1"/>
  <c r="D78" i="26"/>
  <c r="F78" i="26" s="1"/>
  <c r="D76" i="26"/>
  <c r="D75" i="26"/>
  <c r="D74" i="26"/>
  <c r="D73" i="26"/>
  <c r="D72" i="26"/>
  <c r="D71" i="26"/>
  <c r="H98" i="17" s="1"/>
  <c r="D70" i="26"/>
  <c r="F70" i="26" s="1"/>
  <c r="D69" i="26"/>
  <c r="F69" i="26" s="1"/>
  <c r="G68" i="26" s="1"/>
  <c r="D68" i="26"/>
  <c r="D67" i="26"/>
  <c r="D66" i="26"/>
  <c r="D65" i="26"/>
  <c r="D64" i="26"/>
  <c r="F64" i="26" s="1"/>
  <c r="D63" i="26"/>
  <c r="F63" i="26" s="1"/>
  <c r="D62" i="26"/>
  <c r="D61" i="26"/>
  <c r="H110" i="17" s="1"/>
  <c r="D60" i="26"/>
  <c r="D59" i="26"/>
  <c r="D58" i="26"/>
  <c r="D57" i="26"/>
  <c r="D55" i="26"/>
  <c r="F55" i="26" s="1"/>
  <c r="D54" i="26"/>
  <c r="F54" i="26" s="1"/>
  <c r="D53" i="26"/>
  <c r="H106" i="17" s="1"/>
  <c r="D52" i="26"/>
  <c r="H82" i="17" s="1"/>
  <c r="D51" i="26"/>
  <c r="D50" i="26"/>
  <c r="D49" i="26"/>
  <c r="D48" i="26"/>
  <c r="D47" i="26"/>
  <c r="D46" i="26"/>
  <c r="H85" i="17" s="1"/>
  <c r="D45" i="26"/>
  <c r="F45" i="26" s="1"/>
  <c r="D44" i="26"/>
  <c r="H35" i="17" s="1"/>
  <c r="D43" i="26"/>
  <c r="D42" i="26"/>
  <c r="D41" i="26"/>
  <c r="D40" i="26"/>
  <c r="D39" i="26"/>
  <c r="F39" i="26" s="1"/>
  <c r="D38" i="26"/>
  <c r="F38" i="26" s="1"/>
  <c r="D37" i="26"/>
  <c r="F37" i="26" s="1"/>
  <c r="D36" i="26"/>
  <c r="F36" i="26" s="1"/>
  <c r="D35" i="26"/>
  <c r="D34" i="26"/>
  <c r="H38" i="17" s="1"/>
  <c r="D33" i="26"/>
  <c r="D32" i="26"/>
  <c r="D31" i="26"/>
  <c r="D30" i="26"/>
  <c r="H131" i="17" s="1"/>
  <c r="D29" i="26"/>
  <c r="D28" i="26"/>
  <c r="F28" i="26" s="1"/>
  <c r="D27" i="26"/>
  <c r="D26" i="26"/>
  <c r="D25" i="26"/>
  <c r="D24" i="26"/>
  <c r="D23" i="26"/>
  <c r="D22" i="26"/>
  <c r="D20" i="26"/>
  <c r="F20" i="26" s="1"/>
  <c r="D19" i="26"/>
  <c r="H93" i="17" s="1"/>
  <c r="D18" i="26"/>
  <c r="D17" i="26"/>
  <c r="D16" i="26"/>
  <c r="D15" i="26"/>
  <c r="D14" i="26"/>
  <c r="F14" i="26" s="1"/>
  <c r="D13" i="26"/>
  <c r="F13" i="26" s="1"/>
  <c r="D12" i="26"/>
  <c r="F12" i="26" s="1"/>
  <c r="D11" i="26"/>
  <c r="H121" i="17" s="1"/>
  <c r="D10" i="26"/>
  <c r="D9" i="26"/>
  <c r="F9" i="26" s="1"/>
  <c r="D8" i="26"/>
  <c r="F8" i="26" s="1"/>
  <c r="D7" i="26"/>
  <c r="D6" i="26"/>
  <c r="F6" i="26" s="1"/>
  <c r="D5" i="26"/>
  <c r="H22" i="17" s="1"/>
  <c r="H58" i="17"/>
  <c r="H70" i="17"/>
  <c r="H117" i="17"/>
  <c r="H127" i="17"/>
  <c r="H67" i="17"/>
  <c r="H27" i="17"/>
  <c r="H12" i="17"/>
  <c r="H75" i="17"/>
  <c r="H42" i="17"/>
  <c r="H14" i="17"/>
  <c r="H114" i="17"/>
  <c r="H115" i="17"/>
  <c r="H51" i="17"/>
  <c r="H11" i="17"/>
  <c r="H129" i="17"/>
  <c r="H136" i="17"/>
  <c r="H17" i="17"/>
  <c r="H100" i="17"/>
  <c r="H107" i="17"/>
  <c r="H73" i="17"/>
  <c r="H135" i="17"/>
  <c r="H31" i="17"/>
  <c r="H128" i="17"/>
  <c r="H37" i="17"/>
  <c r="H19" i="17"/>
  <c r="H87" i="17"/>
  <c r="H99" i="17"/>
  <c r="H57" i="17"/>
  <c r="H16" i="17"/>
  <c r="H23" i="17"/>
  <c r="H7" i="17"/>
  <c r="H52" i="17"/>
  <c r="H44" i="17"/>
  <c r="H15" i="17"/>
  <c r="H64" i="17"/>
  <c r="H36" i="17"/>
  <c r="H141" i="17"/>
  <c r="H95" i="17"/>
  <c r="H45" i="17"/>
  <c r="H119" i="17"/>
  <c r="H139" i="17"/>
  <c r="H34" i="17"/>
  <c r="H89" i="17"/>
  <c r="H66" i="17"/>
  <c r="H41" i="17"/>
  <c r="H90" i="17"/>
  <c r="H10" i="17"/>
  <c r="H53" i="17"/>
  <c r="H134" i="17"/>
  <c r="H8" i="17"/>
  <c r="H109" i="17"/>
  <c r="H25" i="17"/>
  <c r="H130" i="17"/>
  <c r="H96" i="17"/>
  <c r="H6" i="17"/>
  <c r="H92" i="17"/>
  <c r="H18" i="17"/>
  <c r="H5" i="17"/>
  <c r="H72" i="17"/>
  <c r="H54" i="17"/>
  <c r="H108" i="17"/>
  <c r="H48" i="17"/>
  <c r="H126" i="17"/>
  <c r="H62" i="17"/>
  <c r="H43" i="17"/>
  <c r="H120" i="17"/>
  <c r="H69" i="17"/>
  <c r="D15" i="9"/>
  <c r="C15" i="9"/>
  <c r="E15" i="9" s="1"/>
  <c r="N1" i="17"/>
  <c r="C18" i="9"/>
  <c r="E18" i="9" s="1"/>
  <c r="F18" i="9" s="1"/>
  <c r="C17" i="9"/>
  <c r="E17" i="9" s="1"/>
  <c r="E59" i="26"/>
  <c r="E58" i="26"/>
  <c r="F59" i="26"/>
  <c r="F58" i="26"/>
  <c r="H2" i="23"/>
  <c r="C16" i="9"/>
  <c r="C14" i="9"/>
  <c r="C13" i="9"/>
  <c r="E13" i="9" s="1"/>
  <c r="C12" i="9"/>
  <c r="E12" i="9" s="1"/>
  <c r="C11" i="9"/>
  <c r="C10" i="9"/>
  <c r="E10" i="9" s="1"/>
  <c r="C9" i="9"/>
  <c r="E9" i="9" s="1"/>
  <c r="C8" i="9"/>
  <c r="E8" i="9" s="1"/>
  <c r="F8" i="9" s="1"/>
  <c r="C7" i="9"/>
  <c r="C6" i="9"/>
  <c r="C5" i="9"/>
  <c r="E5" i="9" s="1"/>
  <c r="C4" i="9"/>
  <c r="E4" i="9" s="1"/>
  <c r="C3" i="9"/>
  <c r="E145" i="26"/>
  <c r="E144" i="26"/>
  <c r="E143" i="26"/>
  <c r="E142" i="26"/>
  <c r="E141" i="26"/>
  <c r="E140" i="26"/>
  <c r="E139" i="26"/>
  <c r="E138" i="26"/>
  <c r="E137" i="26"/>
  <c r="E136" i="26"/>
  <c r="E135" i="26"/>
  <c r="E134" i="26"/>
  <c r="E133" i="26"/>
  <c r="E132" i="26"/>
  <c r="E131" i="26"/>
  <c r="E130" i="26"/>
  <c r="E129" i="26"/>
  <c r="E128" i="26"/>
  <c r="E127" i="26"/>
  <c r="E126" i="26"/>
  <c r="E125" i="26"/>
  <c r="E124" i="26"/>
  <c r="E123" i="26"/>
  <c r="E122" i="26"/>
  <c r="E121" i="26"/>
  <c r="E120" i="26"/>
  <c r="E119" i="26"/>
  <c r="E118" i="26"/>
  <c r="E117" i="26"/>
  <c r="E116" i="26"/>
  <c r="E115" i="26"/>
  <c r="E114" i="26"/>
  <c r="E113" i="26"/>
  <c r="E112" i="26"/>
  <c r="E111" i="26"/>
  <c r="E110" i="26"/>
  <c r="E109" i="26"/>
  <c r="E108" i="26"/>
  <c r="E107" i="26"/>
  <c r="E106" i="26"/>
  <c r="E105" i="26"/>
  <c r="E104" i="26"/>
  <c r="E103" i="26"/>
  <c r="E102" i="26"/>
  <c r="E101" i="26"/>
  <c r="E100" i="26"/>
  <c r="E99" i="26"/>
  <c r="E98" i="26"/>
  <c r="E97" i="26"/>
  <c r="E96" i="26"/>
  <c r="E95" i="26"/>
  <c r="E94" i="26"/>
  <c r="E93" i="26"/>
  <c r="E92" i="26"/>
  <c r="E91" i="26"/>
  <c r="E90" i="26"/>
  <c r="E89" i="26"/>
  <c r="E88" i="26"/>
  <c r="E87" i="26"/>
  <c r="E86" i="26"/>
  <c r="E85" i="26"/>
  <c r="E84" i="26"/>
  <c r="E83" i="26"/>
  <c r="E82" i="26"/>
  <c r="E81" i="26"/>
  <c r="E80" i="26"/>
  <c r="E79" i="26"/>
  <c r="E78" i="26"/>
  <c r="E77" i="26"/>
  <c r="E76" i="26"/>
  <c r="E75" i="26"/>
  <c r="E74" i="26"/>
  <c r="E73" i="26"/>
  <c r="E72" i="26"/>
  <c r="E71" i="26"/>
  <c r="E70" i="26"/>
  <c r="E69" i="26"/>
  <c r="E68" i="26"/>
  <c r="E67" i="26"/>
  <c r="E66" i="26"/>
  <c r="E65" i="26"/>
  <c r="E64" i="26"/>
  <c r="E63" i="26"/>
  <c r="E62" i="26"/>
  <c r="E61" i="26"/>
  <c r="E60" i="26"/>
  <c r="E57" i="26"/>
  <c r="E55" i="26"/>
  <c r="E54" i="26"/>
  <c r="E53" i="26"/>
  <c r="E52" i="26"/>
  <c r="E51" i="26"/>
  <c r="E50" i="26"/>
  <c r="E49" i="26"/>
  <c r="E48" i="26"/>
  <c r="E47" i="26"/>
  <c r="E46" i="26"/>
  <c r="E45" i="26"/>
  <c r="E44" i="26"/>
  <c r="E43" i="26"/>
  <c r="E42" i="26"/>
  <c r="E41" i="26"/>
  <c r="E40" i="26"/>
  <c r="E39" i="26"/>
  <c r="E38" i="26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6" i="26"/>
  <c r="E5" i="26"/>
  <c r="F91" i="14"/>
  <c r="F68" i="14"/>
  <c r="F36" i="14"/>
  <c r="F91" i="26"/>
  <c r="F141" i="26"/>
  <c r="G141" i="26" s="1"/>
  <c r="F133" i="26"/>
  <c r="F125" i="26"/>
  <c r="F118" i="26"/>
  <c r="F117" i="26"/>
  <c r="F110" i="26"/>
  <c r="F109" i="26"/>
  <c r="F102" i="26"/>
  <c r="F101" i="26"/>
  <c r="F94" i="26"/>
  <c r="F93" i="26"/>
  <c r="F86" i="26"/>
  <c r="F85" i="26"/>
  <c r="F84" i="26"/>
  <c r="F76" i="26"/>
  <c r="F68" i="26"/>
  <c r="F61" i="26"/>
  <c r="F60" i="26"/>
  <c r="F51" i="26"/>
  <c r="F43" i="26"/>
  <c r="F35" i="26"/>
  <c r="F24" i="26"/>
  <c r="F21" i="26"/>
  <c r="F15" i="26"/>
  <c r="F7" i="26"/>
  <c r="G7" i="26" s="1"/>
  <c r="G36" i="14"/>
  <c r="G37" i="14"/>
  <c r="G38" i="14"/>
  <c r="G92" i="14"/>
  <c r="G91" i="14"/>
  <c r="F12" i="14"/>
  <c r="G69" i="14"/>
  <c r="G68" i="14"/>
  <c r="F25" i="26"/>
  <c r="F32" i="26"/>
  <c r="F40" i="26"/>
  <c r="F48" i="26"/>
  <c r="F57" i="26"/>
  <c r="F80" i="26"/>
  <c r="F129" i="26"/>
  <c r="F18" i="26"/>
  <c r="F67" i="26"/>
  <c r="F75" i="26"/>
  <c r="F83" i="26"/>
  <c r="F92" i="26"/>
  <c r="F100" i="26"/>
  <c r="F108" i="26"/>
  <c r="F116" i="26"/>
  <c r="F124" i="26"/>
  <c r="F132" i="26"/>
  <c r="F140" i="26"/>
  <c r="F10" i="26"/>
  <c r="F16" i="26"/>
  <c r="F26" i="26"/>
  <c r="F33" i="26"/>
  <c r="F41" i="26"/>
  <c r="F49" i="26"/>
  <c r="F65" i="26"/>
  <c r="F73" i="26"/>
  <c r="F122" i="26"/>
  <c r="F130" i="26"/>
  <c r="F138" i="26"/>
  <c r="F27" i="26"/>
  <c r="F34" i="26"/>
  <c r="F42" i="26"/>
  <c r="F50" i="26"/>
  <c r="F66" i="26"/>
  <c r="F74" i="26"/>
  <c r="F82" i="26"/>
  <c r="F99" i="26"/>
  <c r="G100" i="26" s="1"/>
  <c r="F107" i="26"/>
  <c r="F115" i="26"/>
  <c r="F123" i="26"/>
  <c r="F131" i="26"/>
  <c r="F139" i="26"/>
  <c r="F17" i="26"/>
  <c r="F156" i="14"/>
  <c r="G67" i="26"/>
  <c r="G66" i="26"/>
  <c r="F157" i="14"/>
  <c r="F154" i="14"/>
  <c r="F153" i="14"/>
  <c r="F152" i="14"/>
  <c r="F151" i="14"/>
  <c r="F150" i="14"/>
  <c r="F149" i="14"/>
  <c r="F148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5" i="14"/>
  <c r="F124" i="14"/>
  <c r="F123" i="14"/>
  <c r="F122" i="14"/>
  <c r="F121" i="14"/>
  <c r="F120" i="14"/>
  <c r="F119" i="14"/>
  <c r="F118" i="14"/>
  <c r="F117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98" i="14"/>
  <c r="F97" i="14"/>
  <c r="F100" i="14"/>
  <c r="F99" i="14"/>
  <c r="F96" i="14"/>
  <c r="F4" i="14"/>
  <c r="F5" i="14"/>
  <c r="F6" i="14"/>
  <c r="F7" i="14"/>
  <c r="F8" i="14"/>
  <c r="F9" i="14"/>
  <c r="F10" i="14"/>
  <c r="F11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9" i="14"/>
  <c r="F40" i="14"/>
  <c r="F41" i="14"/>
  <c r="F42" i="14"/>
  <c r="F43" i="14"/>
  <c r="F44" i="14"/>
  <c r="F45" i="14"/>
  <c r="F46" i="14"/>
  <c r="F47" i="14"/>
  <c r="F48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3" i="14"/>
  <c r="F94" i="14"/>
  <c r="F95" i="14"/>
  <c r="G127" i="14"/>
  <c r="G125" i="14"/>
  <c r="G126" i="14"/>
  <c r="G48" i="14"/>
  <c r="G47" i="14"/>
  <c r="G143" i="14"/>
  <c r="G144" i="14"/>
  <c r="G145" i="14"/>
  <c r="F155" i="14"/>
  <c r="G155" i="14"/>
  <c r="G39" i="14"/>
  <c r="G40" i="14"/>
  <c r="G157" i="14"/>
  <c r="G156" i="14"/>
  <c r="G153" i="14"/>
  <c r="G152" i="14"/>
  <c r="G115" i="14"/>
  <c r="G116" i="14"/>
  <c r="F3" i="14"/>
  <c r="G3" i="14"/>
  <c r="G148" i="14"/>
  <c r="G150" i="14"/>
  <c r="G149" i="14"/>
  <c r="G151" i="14"/>
  <c r="G13" i="14"/>
  <c r="G11" i="14"/>
  <c r="G12" i="14"/>
  <c r="G98" i="14"/>
  <c r="G108" i="14"/>
  <c r="G124" i="14"/>
  <c r="G133" i="14"/>
  <c r="G102" i="14"/>
  <c r="G140" i="14"/>
  <c r="G138" i="14"/>
  <c r="G103" i="14"/>
  <c r="G111" i="14"/>
  <c r="G119" i="14"/>
  <c r="G128" i="14"/>
  <c r="G136" i="14"/>
  <c r="G76" i="14"/>
  <c r="G110" i="14"/>
  <c r="G118" i="14"/>
  <c r="G70" i="14"/>
  <c r="G130" i="14"/>
  <c r="G80" i="14"/>
  <c r="G99" i="14"/>
  <c r="G105" i="14"/>
  <c r="G113" i="14"/>
  <c r="G121" i="14"/>
  <c r="G55" i="14"/>
  <c r="G46" i="14"/>
  <c r="F51" i="14"/>
  <c r="G51" i="14"/>
  <c r="G62" i="14"/>
  <c r="G112" i="14"/>
  <c r="G120" i="14"/>
  <c r="G129" i="14"/>
  <c r="G137" i="14"/>
  <c r="G104" i="14"/>
  <c r="G94" i="14"/>
  <c r="G54" i="14"/>
  <c r="G25" i="14"/>
  <c r="G19" i="14"/>
  <c r="G6" i="14"/>
  <c r="G100" i="14"/>
  <c r="G106" i="14"/>
  <c r="G114" i="14"/>
  <c r="G122" i="14"/>
  <c r="G131" i="14"/>
  <c r="G139" i="14"/>
  <c r="G97" i="14"/>
  <c r="G107" i="14"/>
  <c r="G123" i="14"/>
  <c r="G132" i="14"/>
  <c r="G141" i="14"/>
  <c r="G101" i="14"/>
  <c r="G109" i="14"/>
  <c r="G117" i="14"/>
  <c r="G134" i="14"/>
  <c r="G142" i="14"/>
  <c r="G135" i="14"/>
  <c r="G86" i="14"/>
  <c r="G73" i="14"/>
  <c r="G59" i="14"/>
  <c r="G29" i="14"/>
  <c r="G23" i="14"/>
  <c r="G60" i="14"/>
  <c r="G82" i="14"/>
  <c r="G33" i="14"/>
  <c r="G27" i="14"/>
  <c r="G20" i="14"/>
  <c r="G14" i="14"/>
  <c r="G5" i="14"/>
  <c r="G65" i="14"/>
  <c r="G17" i="14"/>
  <c r="G10" i="14"/>
  <c r="G43" i="14"/>
  <c r="G28" i="14"/>
  <c r="G22" i="14"/>
  <c r="G83" i="14"/>
  <c r="G89" i="14"/>
  <c r="G7" i="14"/>
  <c r="G88" i="14"/>
  <c r="G67" i="14"/>
  <c r="G75" i="14"/>
  <c r="G61" i="14"/>
  <c r="G31" i="14"/>
  <c r="G93" i="14"/>
  <c r="G64" i="14"/>
  <c r="G56" i="14"/>
  <c r="G42" i="14"/>
  <c r="G34" i="14"/>
  <c r="G21" i="14"/>
  <c r="G15" i="14"/>
  <c r="G81" i="14"/>
  <c r="G41" i="14"/>
  <c r="G32" i="14"/>
  <c r="G26" i="14"/>
  <c r="G74" i="14"/>
  <c r="G66" i="14"/>
  <c r="G53" i="14"/>
  <c r="G24" i="14"/>
  <c r="G18" i="14"/>
  <c r="G95" i="14"/>
  <c r="G96" i="14"/>
  <c r="G85" i="14"/>
  <c r="G79" i="14"/>
  <c r="G72" i="14"/>
  <c r="G45" i="14"/>
  <c r="G35" i="14"/>
  <c r="G30" i="14"/>
  <c r="G87" i="14"/>
  <c r="G90" i="14"/>
  <c r="G84" i="14"/>
  <c r="G78" i="14"/>
  <c r="G58" i="14"/>
  <c r="G44" i="14"/>
  <c r="G16" i="14"/>
  <c r="G9" i="14"/>
  <c r="G77" i="14"/>
  <c r="G71" i="14"/>
  <c r="G63" i="14"/>
  <c r="G57" i="14"/>
  <c r="G8" i="14"/>
  <c r="D14" i="9"/>
  <c r="D13" i="9"/>
  <c r="D12" i="9"/>
  <c r="D11" i="9"/>
  <c r="D10" i="9"/>
  <c r="D9" i="9"/>
  <c r="D6" i="9"/>
  <c r="D5" i="9"/>
  <c r="D8" i="9"/>
  <c r="D7" i="9"/>
  <c r="D4" i="9"/>
  <c r="D3" i="9"/>
  <c r="G4" i="14"/>
  <c r="D16" i="9"/>
  <c r="E16" i="9"/>
  <c r="G154" i="14"/>
  <c r="D1" i="15"/>
  <c r="E1" i="15"/>
  <c r="D20" i="9"/>
  <c r="G52" i="14"/>
  <c r="E12" i="13"/>
  <c r="E15" i="13"/>
  <c r="E11" i="13"/>
  <c r="E16" i="13"/>
  <c r="F11" i="13"/>
  <c r="F16" i="13"/>
  <c r="F15" i="13"/>
  <c r="F12" i="13"/>
  <c r="E14" i="9"/>
  <c r="E11" i="9"/>
  <c r="F11" i="9" s="1"/>
  <c r="E7" i="9"/>
  <c r="E6" i="9"/>
  <c r="E3" i="9"/>
  <c r="E14" i="13"/>
  <c r="E13" i="13"/>
  <c r="E10" i="13"/>
  <c r="E9" i="13"/>
  <c r="E8" i="13"/>
  <c r="E7" i="13"/>
  <c r="E6" i="13"/>
  <c r="E5" i="13"/>
  <c r="E4" i="13"/>
  <c r="E3" i="13"/>
  <c r="F4" i="13"/>
  <c r="F3" i="13"/>
  <c r="F13" i="13"/>
  <c r="F7" i="13"/>
  <c r="F9" i="13"/>
  <c r="F6" i="13"/>
  <c r="F10" i="13"/>
  <c r="F5" i="13"/>
  <c r="F8" i="13"/>
  <c r="F14" i="13"/>
  <c r="F5" i="31" l="1"/>
  <c r="F4" i="31"/>
  <c r="F7" i="31"/>
  <c r="F9" i="31"/>
  <c r="F6" i="31"/>
  <c r="F8" i="31"/>
  <c r="F3" i="31"/>
  <c r="G27" i="30"/>
  <c r="F23" i="30"/>
  <c r="G23" i="30" s="1"/>
  <c r="G34" i="30"/>
  <c r="G15" i="30"/>
  <c r="F36" i="30"/>
  <c r="G22" i="30"/>
  <c r="F11" i="30"/>
  <c r="G11" i="30" s="1"/>
  <c r="G25" i="30"/>
  <c r="G24" i="30"/>
  <c r="G28" i="30"/>
  <c r="G32" i="30"/>
  <c r="F16" i="30"/>
  <c r="G17" i="30" s="1"/>
  <c r="G21" i="30"/>
  <c r="G14" i="30"/>
  <c r="G35" i="30"/>
  <c r="C6" i="17"/>
  <c r="F31" i="30"/>
  <c r="G30" i="30" s="1"/>
  <c r="F12" i="30"/>
  <c r="G29" i="30"/>
  <c r="G31" i="30"/>
  <c r="G10" i="30"/>
  <c r="F37" i="30"/>
  <c r="G16" i="30"/>
  <c r="G18" i="30"/>
  <c r="H28" i="17"/>
  <c r="H55" i="17"/>
  <c r="H125" i="17"/>
  <c r="H123" i="17"/>
  <c r="H104" i="17"/>
  <c r="H88" i="17"/>
  <c r="F44" i="26"/>
  <c r="H102" i="17"/>
  <c r="H50" i="17"/>
  <c r="H47" i="17"/>
  <c r="F19" i="26"/>
  <c r="G130" i="26"/>
  <c r="H4" i="17"/>
  <c r="H80" i="17"/>
  <c r="H97" i="17"/>
  <c r="F11" i="26"/>
  <c r="F52" i="26"/>
  <c r="G51" i="26" s="1"/>
  <c r="H118" i="17"/>
  <c r="G110" i="26"/>
  <c r="H78" i="17"/>
  <c r="F30" i="26"/>
  <c r="H77" i="17"/>
  <c r="H26" i="17"/>
  <c r="H3" i="17"/>
  <c r="H105" i="17"/>
  <c r="H132" i="17"/>
  <c r="H138" i="17"/>
  <c r="H30" i="17"/>
  <c r="H9" i="17"/>
  <c r="H39" i="17"/>
  <c r="H13" i="17"/>
  <c r="H86" i="17"/>
  <c r="H142" i="17"/>
  <c r="H68" i="17"/>
  <c r="H59" i="17"/>
  <c r="H84" i="17"/>
  <c r="H103" i="17"/>
  <c r="H56" i="17"/>
  <c r="H74" i="17"/>
  <c r="H63" i="17"/>
  <c r="H40" i="17"/>
  <c r="G132" i="26"/>
  <c r="H122" i="17"/>
  <c r="H61" i="17"/>
  <c r="G116" i="26"/>
  <c r="G83" i="26"/>
  <c r="G122" i="26"/>
  <c r="H29" i="17"/>
  <c r="G119" i="26"/>
  <c r="G134" i="26"/>
  <c r="G59" i="26"/>
  <c r="F87" i="26"/>
  <c r="G86" i="26" s="1"/>
  <c r="H137" i="17"/>
  <c r="H24" i="17"/>
  <c r="G74" i="26"/>
  <c r="G84" i="26"/>
  <c r="G111" i="26"/>
  <c r="G109" i="26"/>
  <c r="G36" i="26"/>
  <c r="H81" i="17"/>
  <c r="H76" i="17"/>
  <c r="H65" i="17"/>
  <c r="G14" i="26"/>
  <c r="G139" i="26"/>
  <c r="G15" i="26"/>
  <c r="G61" i="26"/>
  <c r="F79" i="26"/>
  <c r="G79" i="26" s="1"/>
  <c r="F96" i="26"/>
  <c r="G95" i="26" s="1"/>
  <c r="F112" i="26"/>
  <c r="G112" i="26" s="1"/>
  <c r="H21" i="17"/>
  <c r="H101" i="17"/>
  <c r="G102" i="26"/>
  <c r="G117" i="26"/>
  <c r="F143" i="26"/>
  <c r="G142" i="26" s="1"/>
  <c r="F3" i="9"/>
  <c r="F12" i="9"/>
  <c r="G8" i="26"/>
  <c r="F7" i="9"/>
  <c r="G123" i="26"/>
  <c r="G69" i="26"/>
  <c r="G85" i="26"/>
  <c r="G9" i="26"/>
  <c r="G34" i="26"/>
  <c r="G75" i="26"/>
  <c r="F105" i="26"/>
  <c r="G105" i="26" s="1"/>
  <c r="F46" i="26"/>
  <c r="G46" i="26" s="1"/>
  <c r="G125" i="26"/>
  <c r="F17" i="9"/>
  <c r="G133" i="26"/>
  <c r="F71" i="26"/>
  <c r="G71" i="26" s="1"/>
  <c r="G60" i="26"/>
  <c r="G76" i="26"/>
  <c r="G94" i="26"/>
  <c r="H94" i="17"/>
  <c r="H49" i="17"/>
  <c r="G120" i="26"/>
  <c r="G58" i="26"/>
  <c r="F127" i="26"/>
  <c r="G127" i="26" s="1"/>
  <c r="G39" i="26"/>
  <c r="G55" i="26"/>
  <c r="G65" i="26"/>
  <c r="G80" i="26"/>
  <c r="G98" i="26"/>
  <c r="G27" i="26"/>
  <c r="G99" i="26"/>
  <c r="G138" i="26"/>
  <c r="G25" i="26"/>
  <c r="F62" i="26"/>
  <c r="G62" i="26" s="1"/>
  <c r="H140" i="17"/>
  <c r="H124" i="17"/>
  <c r="G18" i="26"/>
  <c r="F88" i="26"/>
  <c r="G88" i="26" s="1"/>
  <c r="F29" i="26"/>
  <c r="G29" i="26" s="1"/>
  <c r="H79" i="17"/>
  <c r="G82" i="26"/>
  <c r="G143" i="26"/>
  <c r="G140" i="26"/>
  <c r="G50" i="26"/>
  <c r="G35" i="26"/>
  <c r="F53" i="26"/>
  <c r="G52" i="26" s="1"/>
  <c r="G103" i="26"/>
  <c r="G92" i="26"/>
  <c r="G91" i="26"/>
  <c r="G49" i="26"/>
  <c r="G40" i="26"/>
  <c r="G90" i="26"/>
  <c r="G131" i="26"/>
  <c r="F114" i="26"/>
  <c r="G114" i="26" s="1"/>
  <c r="F31" i="26"/>
  <c r="G32" i="26" s="1"/>
  <c r="F47" i="26"/>
  <c r="G47" i="26" s="1"/>
  <c r="H133" i="17"/>
  <c r="H116" i="17"/>
  <c r="G41" i="26"/>
  <c r="F106" i="26"/>
  <c r="G106" i="26" s="1"/>
  <c r="G33" i="26"/>
  <c r="G118" i="26"/>
  <c r="F128" i="26"/>
  <c r="G128" i="26" s="1"/>
  <c r="F144" i="26"/>
  <c r="G145" i="26" s="1"/>
  <c r="H111" i="17"/>
  <c r="H32" i="17"/>
  <c r="G26" i="26"/>
  <c r="G124" i="26"/>
  <c r="F72" i="26"/>
  <c r="G73" i="26" s="1"/>
  <c r="G93" i="26"/>
  <c r="G77" i="26"/>
  <c r="G16" i="26"/>
  <c r="G121" i="26"/>
  <c r="F23" i="26"/>
  <c r="G23" i="26" s="1"/>
  <c r="H113" i="17"/>
  <c r="H91" i="17"/>
  <c r="G81" i="26"/>
  <c r="G10" i="26"/>
  <c r="G17" i="26"/>
  <c r="G38" i="26"/>
  <c r="G108" i="26"/>
  <c r="G11" i="26"/>
  <c r="G28" i="26"/>
  <c r="G44" i="26"/>
  <c r="G70" i="26"/>
  <c r="F136" i="26"/>
  <c r="G136" i="26" s="1"/>
  <c r="G13" i="26"/>
  <c r="G20" i="26"/>
  <c r="G19" i="26"/>
  <c r="F22" i="26"/>
  <c r="G21" i="26" s="1"/>
  <c r="G37" i="26"/>
  <c r="F5" i="26"/>
  <c r="G6" i="26" s="1"/>
  <c r="G64" i="26"/>
  <c r="G97" i="26"/>
  <c r="G42" i="26"/>
  <c r="G43" i="26"/>
  <c r="G3" i="26"/>
  <c r="G12" i="26"/>
  <c r="G101" i="26"/>
  <c r="G4" i="26"/>
  <c r="G56" i="26"/>
  <c r="G57" i="26"/>
  <c r="G135" i="26"/>
  <c r="F5" i="30"/>
  <c r="G5" i="30" s="1"/>
  <c r="F4" i="9"/>
  <c r="F10" i="9"/>
  <c r="F9" i="9"/>
  <c r="F14" i="9"/>
  <c r="F13" i="9"/>
  <c r="F6" i="9"/>
  <c r="F5" i="9"/>
  <c r="C20" i="9"/>
  <c r="E20" i="9" s="1"/>
  <c r="G9" i="9"/>
  <c r="G12" i="9"/>
  <c r="G11" i="9"/>
  <c r="G18" i="9"/>
  <c r="F15" i="9"/>
  <c r="G17" i="9"/>
  <c r="G15" i="9"/>
  <c r="G16" i="9"/>
  <c r="G3" i="9"/>
  <c r="G13" i="9"/>
  <c r="G8" i="9"/>
  <c r="G4" i="9"/>
  <c r="G6" i="9"/>
  <c r="F16" i="9"/>
  <c r="G10" i="9"/>
  <c r="G14" i="9"/>
  <c r="G5" i="9"/>
  <c r="G7" i="9"/>
  <c r="G37" i="30" l="1"/>
  <c r="G36" i="30"/>
  <c r="G12" i="30"/>
  <c r="G13" i="30"/>
  <c r="G87" i="26"/>
  <c r="G113" i="26"/>
  <c r="G104" i="26"/>
  <c r="G78" i="26"/>
  <c r="G45" i="26"/>
  <c r="G126" i="26"/>
  <c r="G96" i="26"/>
  <c r="G30" i="26"/>
  <c r="G53" i="26"/>
  <c r="G89" i="26"/>
  <c r="G24" i="26"/>
  <c r="G107" i="26"/>
  <c r="G54" i="26"/>
  <c r="L1" i="17"/>
  <c r="G48" i="26"/>
  <c r="G129" i="26"/>
  <c r="G63" i="26"/>
  <c r="G115" i="26"/>
  <c r="G3" i="30"/>
  <c r="G137" i="26"/>
  <c r="G31" i="26"/>
  <c r="G144" i="26"/>
  <c r="G4" i="30"/>
  <c r="G72" i="26"/>
  <c r="G22" i="26"/>
  <c r="G5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tc={4623908F-E8D7-4A69-B814-6593A840BF8D}</author>
  </authors>
  <commentList>
    <comment ref="G1593" authorId="0" shapeId="0" xr:uid="{4623908F-E8D7-4A69-B814-6593A840BF8D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Antes era el 53308
</t>
      </text>
    </comment>
  </commentList>
</comments>
</file>

<file path=xl/sharedStrings.xml><?xml version="1.0" encoding="utf-8"?>
<sst xmlns="http://schemas.openxmlformats.org/spreadsheetml/2006/main" count="2152" uniqueCount="986">
  <si>
    <t>Nombre VD</t>
  </si>
  <si>
    <t>VENTAS</t>
  </si>
  <si>
    <t>OBJETIVO</t>
  </si>
  <si>
    <t>SUPERACION OBJ.</t>
  </si>
  <si>
    <t>Obj</t>
  </si>
  <si>
    <t>JG</t>
  </si>
  <si>
    <t>compr.</t>
  </si>
  <si>
    <t>Eduardo García</t>
  </si>
  <si>
    <t>Mercedes Navarro</t>
  </si>
  <si>
    <t>Manoli Gómez</t>
  </si>
  <si>
    <t>Fernando Valero</t>
  </si>
  <si>
    <t>Luis Lorente</t>
  </si>
  <si>
    <t>Domingo Pascual</t>
  </si>
  <si>
    <t>Roberto Pazos</t>
  </si>
  <si>
    <t>Francisco Palmero</t>
  </si>
  <si>
    <t>Moisés Manzano</t>
  </si>
  <si>
    <t>Anibal Arroyo</t>
  </si>
  <si>
    <t>Código AS</t>
  </si>
  <si>
    <t>AS</t>
  </si>
  <si>
    <t>CEA5</t>
  </si>
  <si>
    <t>CEAL</t>
  </si>
  <si>
    <t>CECH</t>
  </si>
  <si>
    <t>CECM</t>
  </si>
  <si>
    <t>CECP</t>
  </si>
  <si>
    <t>CEDC</t>
  </si>
  <si>
    <t>CEDR</t>
  </si>
  <si>
    <t>CEAA</t>
  </si>
  <si>
    <t>CEAN</t>
  </si>
  <si>
    <t>CEAR</t>
  </si>
  <si>
    <t>CEB0</t>
  </si>
  <si>
    <t>CEB3</t>
  </si>
  <si>
    <t>CECO</t>
  </si>
  <si>
    <t>CED8</t>
  </si>
  <si>
    <t>CEDE</t>
  </si>
  <si>
    <t>CEAE</t>
  </si>
  <si>
    <t>CEAF</t>
  </si>
  <si>
    <t>CEAM</t>
  </si>
  <si>
    <t>CEAW</t>
  </si>
  <si>
    <t>CECI</t>
  </si>
  <si>
    <t>CECJ</t>
  </si>
  <si>
    <t>CECR</t>
  </si>
  <si>
    <t>CECU</t>
  </si>
  <si>
    <t>CED7</t>
  </si>
  <si>
    <t>CEDF</t>
  </si>
  <si>
    <t>CEDH</t>
  </si>
  <si>
    <t>CEDL</t>
  </si>
  <si>
    <t>CEAB</t>
  </si>
  <si>
    <t>CEAO</t>
  </si>
  <si>
    <t>CEBJ</t>
  </si>
  <si>
    <t>CEBS</t>
  </si>
  <si>
    <t>CEBT</t>
  </si>
  <si>
    <t>CEC1</t>
  </si>
  <si>
    <t>CECX</t>
  </si>
  <si>
    <t>CECY</t>
  </si>
  <si>
    <t>CEDQ</t>
  </si>
  <si>
    <t>CEDV</t>
  </si>
  <si>
    <t>CEAJ</t>
  </si>
  <si>
    <t>CEAU</t>
  </si>
  <si>
    <t>CEBO</t>
  </si>
  <si>
    <t>CECC</t>
  </si>
  <si>
    <t>CED1</t>
  </si>
  <si>
    <t>CEDJ</t>
  </si>
  <si>
    <t>CEDU</t>
  </si>
  <si>
    <t>CEA3</t>
  </si>
  <si>
    <t>CEA7</t>
  </si>
  <si>
    <t>CEAX</t>
  </si>
  <si>
    <t>CEB5</t>
  </si>
  <si>
    <t>CEBM</t>
  </si>
  <si>
    <t>CECS</t>
  </si>
  <si>
    <t>CECZ</t>
  </si>
  <si>
    <t>CED9</t>
  </si>
  <si>
    <t>CEA2</t>
  </si>
  <si>
    <t>CEA6</t>
  </si>
  <si>
    <t>CEA9</t>
  </si>
  <si>
    <t>CEAD</t>
  </si>
  <si>
    <t>CEAV</t>
  </si>
  <si>
    <t>CEB1</t>
  </si>
  <si>
    <t>CEB6</t>
  </si>
  <si>
    <t>CEB7</t>
  </si>
  <si>
    <t>CEC5</t>
  </si>
  <si>
    <t>CECA</t>
  </si>
  <si>
    <t>CECG</t>
  </si>
  <si>
    <t>CED0</t>
  </si>
  <si>
    <t>CED4</t>
  </si>
  <si>
    <t>CED6</t>
  </si>
  <si>
    <t>CEDD</t>
  </si>
  <si>
    <t>CEDG</t>
  </si>
  <si>
    <t>CEDT</t>
  </si>
  <si>
    <t>CEAS</t>
  </si>
  <si>
    <t>CED3</t>
  </si>
  <si>
    <t>CEDI</t>
  </si>
  <si>
    <t>CEA1</t>
  </si>
  <si>
    <t>CEBA</t>
  </si>
  <si>
    <t>CEBD</t>
  </si>
  <si>
    <t>CEBR</t>
  </si>
  <si>
    <t>CEBW</t>
  </si>
  <si>
    <t>CEC6</t>
  </si>
  <si>
    <t>CECD</t>
  </si>
  <si>
    <t>CEA8</t>
  </si>
  <si>
    <t>CEAZ</t>
  </si>
  <si>
    <t>CECQ</t>
  </si>
  <si>
    <t>CED5</t>
  </si>
  <si>
    <t>CEDN</t>
  </si>
  <si>
    <t>CEAG</t>
  </si>
  <si>
    <t>CEAI</t>
  </si>
  <si>
    <t>CEB2</t>
  </si>
  <si>
    <t>CEBI</t>
  </si>
  <si>
    <t>CECE</t>
  </si>
  <si>
    <t>CECV</t>
  </si>
  <si>
    <t>CEDB</t>
  </si>
  <si>
    <t>CEB4</t>
  </si>
  <si>
    <t>CEBE</t>
  </si>
  <si>
    <t>CEBF</t>
  </si>
  <si>
    <t>CEBH</t>
  </si>
  <si>
    <t>CEBU</t>
  </si>
  <si>
    <t>CEBV</t>
  </si>
  <si>
    <t>CEBX</t>
  </si>
  <si>
    <t>CEC7</t>
  </si>
  <si>
    <t>CECK</t>
  </si>
  <si>
    <t>CECL</t>
  </si>
  <si>
    <t>CECT</t>
  </si>
  <si>
    <t>CECW</t>
  </si>
  <si>
    <t>CEDM</t>
  </si>
  <si>
    <t>CEA0</t>
  </si>
  <si>
    <t>CEAC</t>
  </si>
  <si>
    <t>CEAH</t>
  </si>
  <si>
    <t>CEAQ</t>
  </si>
  <si>
    <t>CEBB</t>
  </si>
  <si>
    <t>CEBK</t>
  </si>
  <si>
    <t>CEBL</t>
  </si>
  <si>
    <t>CEBZ</t>
  </si>
  <si>
    <t>CEC8</t>
  </si>
  <si>
    <t>CECF</t>
  </si>
  <si>
    <t>CED2</t>
  </si>
  <si>
    <t>CEDA</t>
  </si>
  <si>
    <t>CEZ0</t>
  </si>
  <si>
    <t>CEA4</t>
  </si>
  <si>
    <t>CEAP</t>
  </si>
  <si>
    <t>CEAT</t>
  </si>
  <si>
    <t>CEBY</t>
  </si>
  <si>
    <t>CEC0</t>
  </si>
  <si>
    <t>CEC2</t>
  </si>
  <si>
    <t>CEC3</t>
  </si>
  <si>
    <t>CEC4</t>
  </si>
  <si>
    <t>CEC9</t>
  </si>
  <si>
    <t>CEDO</t>
  </si>
  <si>
    <t>Ranking</t>
  </si>
  <si>
    <t>JAS</t>
  </si>
  <si>
    <t>RANKING</t>
  </si>
  <si>
    <t>Jose Manuel Ovejo</t>
  </si>
  <si>
    <t>Oficina de Ventas</t>
  </si>
  <si>
    <t>CE00</t>
  </si>
  <si>
    <t>CE10</t>
  </si>
  <si>
    <t>CE30</t>
  </si>
  <si>
    <t>CEAY</t>
  </si>
  <si>
    <t>CEBG</t>
  </si>
  <si>
    <t>CECB</t>
  </si>
  <si>
    <t>CEDK</t>
  </si>
  <si>
    <t>CEDP</t>
  </si>
  <si>
    <t>DESCARTAR</t>
  </si>
  <si>
    <t>Shop in Shop</t>
  </si>
  <si>
    <t>Fiberpack</t>
  </si>
  <si>
    <t>Yudigar</t>
  </si>
  <si>
    <t>Reserva</t>
  </si>
  <si>
    <t>Almacenes centrales</t>
  </si>
  <si>
    <t>CE90</t>
  </si>
  <si>
    <t>BAULOC</t>
  </si>
  <si>
    <t>CEBN</t>
  </si>
  <si>
    <t>BAULOC 2</t>
  </si>
  <si>
    <t>Shop in Shop Aux. Conservera</t>
  </si>
  <si>
    <t>VD's</t>
  </si>
  <si>
    <t>REG WS1</t>
  </si>
  <si>
    <t>imp</t>
  </si>
  <si>
    <t>imp.</t>
  </si>
  <si>
    <t>SC</t>
  </si>
  <si>
    <t>CEDS</t>
  </si>
  <si>
    <t>CEDW</t>
  </si>
  <si>
    <t>CEDX</t>
  </si>
  <si>
    <t>CEDY</t>
  </si>
  <si>
    <t>CEDZ</t>
  </si>
  <si>
    <t>CEE0</t>
  </si>
  <si>
    <t>CEE2</t>
  </si>
  <si>
    <t>CEE3</t>
  </si>
  <si>
    <t>CEE5</t>
  </si>
  <si>
    <t>CEE8</t>
  </si>
  <si>
    <t>CEE7</t>
  </si>
  <si>
    <t>CEEB</t>
  </si>
  <si>
    <t>Team</t>
  </si>
  <si>
    <t>Vta</t>
  </si>
  <si>
    <t>% cumpl</t>
  </si>
  <si>
    <t>Región</t>
  </si>
  <si>
    <t>JORGE VENIZELOS GARCIA</t>
  </si>
  <si>
    <t>MARIA DEL MAR SANCHEZ SALINAS</t>
  </si>
  <si>
    <t>SILVIA MUÑOZ SANCHEZ</t>
  </si>
  <si>
    <t>IRENE MALDONADO SARIOL</t>
  </si>
  <si>
    <t>JOSE LUIS PEREZ GRANERO</t>
  </si>
  <si>
    <t>MARIA DOLORES CASTELLANO JIMENEZ</t>
  </si>
  <si>
    <t>ANA MARIA PEDREIRA SASTRE</t>
  </si>
  <si>
    <t>SERGIO LUMBRERAS LANDAZABAL</t>
  </si>
  <si>
    <t>ASUNCION ORTEGA LOPEZ</t>
  </si>
  <si>
    <t>CELIA PUERTAS JORDAN</t>
  </si>
  <si>
    <t>ROSA MARIA CORRAL LOPEZ</t>
  </si>
  <si>
    <t>MIREIA JORDANA LUNA</t>
  </si>
  <si>
    <t>SILVIA DIONISIO PEREGRINA</t>
  </si>
  <si>
    <t>DIANA HIDALGO GARCIA</t>
  </si>
  <si>
    <t>MARIA CARMEN GARCIA MORENO</t>
  </si>
  <si>
    <t>Ventas</t>
  </si>
  <si>
    <t>Objetivo</t>
  </si>
  <si>
    <t>%cumpl.</t>
  </si>
  <si>
    <t>DRV + K1</t>
  </si>
  <si>
    <t>WE</t>
  </si>
  <si>
    <t>Cayetano Lopez</t>
  </si>
  <si>
    <t>Moises Manzano</t>
  </si>
  <si>
    <t>Manoli Gomez</t>
  </si>
  <si>
    <t>Sonia Valero</t>
  </si>
  <si>
    <t>Diego Tomé</t>
  </si>
  <si>
    <t>Nombre JAS</t>
  </si>
  <si>
    <t>AS. BADAJOZ-MERIDA</t>
  </si>
  <si>
    <t>AS. BADAJOZ</t>
  </si>
  <si>
    <t>AS. CIUDAD REAL</t>
  </si>
  <si>
    <t>AS. TOLEDO</t>
  </si>
  <si>
    <t>AS. CACERES</t>
  </si>
  <si>
    <t>AS. BADAJOZ-DON BENITO</t>
  </si>
  <si>
    <t>AS. TOLEDO-TALAVERA</t>
  </si>
  <si>
    <t>AS. CIUDAD REAL-ALCAZAR S.JUAN</t>
  </si>
  <si>
    <t>AS. BADAJOZ-ALMENDRALEJO</t>
  </si>
  <si>
    <t>AUTOSERVICIO CACERES - PLASENCIA</t>
  </si>
  <si>
    <t>AS. MALLORCA-PALMA</t>
  </si>
  <si>
    <t>AS. IBIZA-SANT ANTONI</t>
  </si>
  <si>
    <t>AS. MALLORCA-CALVIA</t>
  </si>
  <si>
    <t>AS. MALLORCA-MANACOR      </t>
  </si>
  <si>
    <t>AS. MENORCA-MAHON</t>
  </si>
  <si>
    <t>AS. MALLORCA-INCA</t>
  </si>
  <si>
    <t>AS. MENORCA-CIUDADELA</t>
  </si>
  <si>
    <t>AS. MALLORCA-CAMPOS</t>
  </si>
  <si>
    <t>AS. MADRID-FUENCARRAL</t>
  </si>
  <si>
    <t>AS. MADRID-FUENLABRADA</t>
  </si>
  <si>
    <t>AS. MADRID-VILLAVERDE</t>
  </si>
  <si>
    <t>AS. MADRID-GETAFE</t>
  </si>
  <si>
    <t>AS. MADRID-S.S. DE LOS REYES</t>
  </si>
  <si>
    <t>AS. MADRID-COLLADO VILLALBA</t>
  </si>
  <si>
    <t>AS. MADRID-ARGANDA DEL REY</t>
  </si>
  <si>
    <t>AS. CUENCA</t>
  </si>
  <si>
    <t>AS. MADRID-RIVAS</t>
  </si>
  <si>
    <t>AS. MADRID-ALCALA</t>
  </si>
  <si>
    <t>AS. MADRID-ALCORCÓN </t>
  </si>
  <si>
    <t>CEE6</t>
  </si>
  <si>
    <t>AUTOSERVICIO MADRID - VALDEMORO</t>
  </si>
  <si>
    <t>AS. MADRID-VALLECAS</t>
  </si>
  <si>
    <t>AS. GUADALAJARA</t>
  </si>
  <si>
    <t>CEE1</t>
  </si>
  <si>
    <t>AUTOSERVICIO MADRID - SAN FERNANDO DE HENARES</t>
  </si>
  <si>
    <t>AS. VALLADOLID</t>
  </si>
  <si>
    <t>AS. LEON-VALDELAFUENTE</t>
  </si>
  <si>
    <t>AS. PALENCIA</t>
  </si>
  <si>
    <t>AS. ASTURIAS-GIJON TREMAÑES</t>
  </si>
  <si>
    <t>AS. ASTURIAS-OVIEDO</t>
  </si>
  <si>
    <t>AS. AVILA</t>
  </si>
  <si>
    <t>AS. BURGOS</t>
  </si>
  <si>
    <t>AS. SALAMANCA</t>
  </si>
  <si>
    <t>AS. SEGOVIA</t>
  </si>
  <si>
    <t>AS. ZAMORA</t>
  </si>
  <si>
    <t>AS. LEON-PONFERRADA</t>
  </si>
  <si>
    <t>AS. VALENCIA-PUERTO DE SAGUNTO</t>
  </si>
  <si>
    <t>AS. VALENCIA-PATERNA</t>
  </si>
  <si>
    <t>AS. CASTELLON</t>
  </si>
  <si>
    <t>AS. CASTELLON-VINAROS</t>
  </si>
  <si>
    <t>AS. VALENCIA-ALZIRA</t>
  </si>
  <si>
    <t>AS. VALENCIA-TORRENT</t>
  </si>
  <si>
    <t>AS. VALENCIA-MASSANASSA</t>
  </si>
  <si>
    <t>AS. VALENCIA-GANDIA</t>
  </si>
  <si>
    <t>AS. CASTELLON-ONDA</t>
  </si>
  <si>
    <t>AS. VALENCIA-VARA DE QUART</t>
  </si>
  <si>
    <t>AS. ALICANTE-SANT VICENT</t>
  </si>
  <si>
    <t>AS. ALICANTE-TORREVIEJA</t>
  </si>
  <si>
    <t>AS. ALICANTE-ONDARA</t>
  </si>
  <si>
    <t>AS. ALICANTE-ELCHE</t>
  </si>
  <si>
    <t>AS. ALICANTE-BENIDORM</t>
  </si>
  <si>
    <t>AS. ALICANTE-PETREL</t>
  </si>
  <si>
    <t>AS. ALICANTE-ALCOY</t>
  </si>
  <si>
    <t>AS. ALICANTE-ORIHUELA</t>
  </si>
  <si>
    <t>AS. SEVILLA-MAIRENA</t>
  </si>
  <si>
    <t>AS. MALAGA</t>
  </si>
  <si>
    <t>AS. CADIZ-JEREZ</t>
  </si>
  <si>
    <t>AS. HUELVA</t>
  </si>
  <si>
    <t>AS. CADIZ-CHICLANA</t>
  </si>
  <si>
    <t>AS. SEVILLA-CENTRO </t>
  </si>
  <si>
    <t>AS. CORDOBA</t>
  </si>
  <si>
    <t>AS. MALAGA-MIJAS</t>
  </si>
  <si>
    <t>AS. CADIZ-PALMONES</t>
  </si>
  <si>
    <t>AS. MALAGA-VELEZ MALAGA</t>
  </si>
  <si>
    <t>AS. MALAGA-SAN PEDRO ALCANTARA</t>
  </si>
  <si>
    <t>AS. PONTEVEDRA-VIGO</t>
  </si>
  <si>
    <t>AS. A CORUÑA-BERGONDO</t>
  </si>
  <si>
    <t>AS. PONTEVEDRA-PORRIÑO</t>
  </si>
  <si>
    <t>AS. A CORUÑA-POCOMACO</t>
  </si>
  <si>
    <t>AS. A CORUÑA-FERROL</t>
  </si>
  <si>
    <t>AS. OURENSE</t>
  </si>
  <si>
    <t>AS. PONTEVEDRA-VILLAGARCIA</t>
  </si>
  <si>
    <t>AS. LUGO</t>
  </si>
  <si>
    <t>AS. A CORUÑA-SANTIAGO</t>
  </si>
  <si>
    <t>AS. A CORUÑA-CARBALLO</t>
  </si>
  <si>
    <t>AS. PONTEVEDRA-LALIN</t>
  </si>
  <si>
    <t>AS. BCN-BADALONA</t>
  </si>
  <si>
    <t>AS. GIRONA</t>
  </si>
  <si>
    <t>AS. BCN-MATARO</t>
  </si>
  <si>
    <t>AS. BCN-SANT CELONI</t>
  </si>
  <si>
    <t>AS. BCN-VIC</t>
  </si>
  <si>
    <t>AS. GIRONA-OLOT</t>
  </si>
  <si>
    <t>AS. BCN-LES FRANQUESES</t>
  </si>
  <si>
    <t>AS. GIRONA-FIGUERES</t>
  </si>
  <si>
    <t>AS. GIRONA-BLANES</t>
  </si>
  <si>
    <t>AS. GIRONA-PALAMOS</t>
  </si>
  <si>
    <t>AS. ALMERIA-EL EJIDO</t>
  </si>
  <si>
    <t>AS. MURCIA</t>
  </si>
  <si>
    <t>AS. GRANADA-ALBOLOTE</t>
  </si>
  <si>
    <t>AS. ALMERIA-HUERCAL DE ALMERIA</t>
  </si>
  <si>
    <t>AS. MURCIA-LORCA</t>
  </si>
  <si>
    <t>AS. GRANADA-ARMILLA</t>
  </si>
  <si>
    <t>AS. JAEN</t>
  </si>
  <si>
    <t>AS. GRANADA-MOTRIL</t>
  </si>
  <si>
    <t>AS. JAEN-UBEDA</t>
  </si>
  <si>
    <t>AS. MURCIA-CARTAGENA</t>
  </si>
  <si>
    <t>AS. ALBACETE</t>
  </si>
  <si>
    <t>AS. MURCIA-MOLINA DE SEGURA</t>
  </si>
  <si>
    <t>AS. JAEN-ANDUJAR</t>
  </si>
  <si>
    <t>AS. ZARAGOZA-M.DESCALZAS</t>
  </si>
  <si>
    <t>AS. NAVARRA-PAMPLONA</t>
  </si>
  <si>
    <t>AS. LA RIOJA-AGONCILLO</t>
  </si>
  <si>
    <t>AS. HUESCA</t>
  </si>
  <si>
    <t>AS. NAVARRA-TUDELA</t>
  </si>
  <si>
    <t>AS. LA RIOJA-LOGROÑO</t>
  </si>
  <si>
    <t>AS. ZARAGOZA-CRTA.LOGROÑO</t>
  </si>
  <si>
    <t>AS. SORIA</t>
  </si>
  <si>
    <t>AUTOSERVICIO LA RIOJA - CALAHORRA</t>
  </si>
  <si>
    <t>CEEF</t>
  </si>
  <si>
    <t>AUTOSERVICIO TERUEL</t>
  </si>
  <si>
    <t>AS. VIZCAYA-ZAMUDIO</t>
  </si>
  <si>
    <t>AS. GUIPUZCOA-ASTIGARRAGA</t>
  </si>
  <si>
    <t>AS. ALAVA-VITORIA</t>
  </si>
  <si>
    <t>AS. CANTABRIA-SANTANDER</t>
  </si>
  <si>
    <t>AS. VIZCAYA-TRAPAGARAN</t>
  </si>
  <si>
    <t>AS. GUIPUZCOA-ELGOIBAR</t>
  </si>
  <si>
    <t>AS. VIZCAYA-GALDAKAO</t>
  </si>
  <si>
    <t>AS. GUIPUZCOA-TOLOSA</t>
  </si>
  <si>
    <t>CEEC</t>
  </si>
  <si>
    <t>AUTOSERVICIO CANTABRIA - CARTES</t>
  </si>
  <si>
    <t>AS. TARRAGONA-RIU CLAR</t>
  </si>
  <si>
    <t>AS. TARRAGONA-VILASECA</t>
  </si>
  <si>
    <t>AS. LLEIDA</t>
  </si>
  <si>
    <t>AS. BCN-VILAFRANCA</t>
  </si>
  <si>
    <t>AS. BCN-IGUALADA</t>
  </si>
  <si>
    <t>AS. LLEIDA-VIELLA</t>
  </si>
  <si>
    <t>AS. TARRAGONA-REUS</t>
  </si>
  <si>
    <t>AS. BCN-PALAU</t>
  </si>
  <si>
    <t>AS. BCN-MONTCADA</t>
  </si>
  <si>
    <t>AS. BCN-TERRASSA</t>
  </si>
  <si>
    <t>AS. BCN-SANT QUIRZE</t>
  </si>
  <si>
    <t>AS. BCN-SANT BOI</t>
  </si>
  <si>
    <t>AS. BCN-MAQUINISTA</t>
  </si>
  <si>
    <t>AS. BCN-CORNELLA        </t>
  </si>
  <si>
    <t>AS. BCN-MANRESA       </t>
  </si>
  <si>
    <t>AS. BCN-ABRERA</t>
  </si>
  <si>
    <t>DOMINGO BEIRO LESTON</t>
  </si>
  <si>
    <t>JOSE FRANCISCO DIZ LOPEZ</t>
  </si>
  <si>
    <t>CARLOS FRANCISCO REMUIÑAN PULLEIRO</t>
  </si>
  <si>
    <t>DANIEL ESPERANZA CLAUDIO</t>
  </si>
  <si>
    <t>ROBERTO VAZQUEZ CASTRO</t>
  </si>
  <si>
    <t>ALEJANDRO ALONSO REAL</t>
  </si>
  <si>
    <t>MARCIAL RIO PEREZ</t>
  </si>
  <si>
    <t>ANGEL ALVARIÑO VILLARES</t>
  </si>
  <si>
    <t>JOSE MANUEL DAPARTE VIANA</t>
  </si>
  <si>
    <t>ELADIO RAMOS RODRIGUEZ</t>
  </si>
  <si>
    <t>JAVIER ARIAS MIRAGAYA</t>
  </si>
  <si>
    <t>MIGUEL ANGEL MARTIN MARTIN</t>
  </si>
  <si>
    <t>PABLO GIL CORREA</t>
  </si>
  <si>
    <t>BENEDICTO SANCHEZ CABEZAS</t>
  </si>
  <si>
    <t>IGNACIO PALACIOS CASASOLA</t>
  </si>
  <si>
    <t>ANGEL ABRIL RODRIGUEZ</t>
  </si>
  <si>
    <t>ALBERTO GARCIA MATEOS</t>
  </si>
  <si>
    <t>JESUS CONSUEGRA BLANCO</t>
  </si>
  <si>
    <t>MANUEL ANGEL GARCIA PANTIGA</t>
  </si>
  <si>
    <t>LUIS MANUEL BAILON PRIETO</t>
  </si>
  <si>
    <t>CANDIDO JESUS JIMENEZ NUÑEZ</t>
  </si>
  <si>
    <t>GARIKOITZ BAÑOS GARCIA</t>
  </si>
  <si>
    <t>RUBEN BARQUIN BARQUIN</t>
  </si>
  <si>
    <t>ALVARO URQUIAGA LERMA</t>
  </si>
  <si>
    <t>FLORENCIO BARREÑA RODRIGUEZ</t>
  </si>
  <si>
    <t>FRANK DAVID HERRERA EGAÑA</t>
  </si>
  <si>
    <t>JOSE MIGUEL GELABERT PARRAS</t>
  </si>
  <si>
    <t>ANTONIO ENRIQUE DAVILA MARTINEZ</t>
  </si>
  <si>
    <t>SERGIO SERRANO LUNA</t>
  </si>
  <si>
    <t>JOSE MANUEL CHAPARRO CARDOSO</t>
  </si>
  <si>
    <t>LUIS MIGUEL CORTES LEDESMA</t>
  </si>
  <si>
    <t>ISMAEL SAEZ TORRE CASADO</t>
  </si>
  <si>
    <t>JOSE LUIS RAMON PEREZ</t>
  </si>
  <si>
    <t>ALVARO BUSTILLO LATORRE</t>
  </si>
  <si>
    <t>JOSE MIGUEL JULVE SANGÜESA</t>
  </si>
  <si>
    <t>BEATRIZ HERNANDEZ GARCIA</t>
  </si>
  <si>
    <t>CARLOS GARCIA ROYO</t>
  </si>
  <si>
    <t>FRANCISCO QUESADA GARCIA</t>
  </si>
  <si>
    <t>XAVIER MARTI VILAVEDRA</t>
  </si>
  <si>
    <t>ORIOL PROS BLANCO</t>
  </si>
  <si>
    <t>MARC LLUELLES VILLAGRASA</t>
  </si>
  <si>
    <t>DAVID PEREZ MARIN</t>
  </si>
  <si>
    <t>JOAQUIN DIAZ GUERRERO</t>
  </si>
  <si>
    <t>PEPE FONT SIBILS</t>
  </si>
  <si>
    <t>ALBERTO SANCHEZ FERNANDEZ</t>
  </si>
  <si>
    <t>DAVID REBULLIDA DONATE</t>
  </si>
  <si>
    <t>ANGEL BERENGUER CATALA</t>
  </si>
  <si>
    <t>JOSE MARIA HORTET CHAMORRO</t>
  </si>
  <si>
    <t>JOSEP SOLER FOLCH</t>
  </si>
  <si>
    <t>JESUS LUIS HERRANZ OLMEDA</t>
  </si>
  <si>
    <t>AARO BACARDIT MERCE</t>
  </si>
  <si>
    <t>CARLA SANCHEZ ESTIRADO</t>
  </si>
  <si>
    <t>JESUS CATEDRA RODRIGUEZ</t>
  </si>
  <si>
    <t>DAVID BARBERA MARTI</t>
  </si>
  <si>
    <t>FRANCISCO JOSE GARCIA TOMAS</t>
  </si>
  <si>
    <t>JOSE RAMON TERRES GIL</t>
  </si>
  <si>
    <t>MANUEL ANDRES ALAMEDA MARTINEZ</t>
  </si>
  <si>
    <t>IBON ARTABE OLEA</t>
  </si>
  <si>
    <t>JOSE MARIA CONTRERAS TORRIJOS</t>
  </si>
  <si>
    <t>SANTIAGO MARTINEZ COLILLA</t>
  </si>
  <si>
    <t>JAVIER SORO MARTORELL</t>
  </si>
  <si>
    <t>ANTONIO CARMONA REQUENA</t>
  </si>
  <si>
    <t>MANUEL AVALOS REDONDO</t>
  </si>
  <si>
    <t>ANTONIO RAMOS DIAZ</t>
  </si>
  <si>
    <t>ANTONIO JOSE SILVESTRE LOPEZ</t>
  </si>
  <si>
    <t>VICTOR GARCIA DOMINGO</t>
  </si>
  <si>
    <t>ALVARO CARRASCO LOPEZ</t>
  </si>
  <si>
    <t>JOSE MANUEL GARRIDO DIAZ DE MERA</t>
  </si>
  <si>
    <t>JORGE DE BURGOS PIÑA</t>
  </si>
  <si>
    <t>JUAN JOSE GONZALEZ BENEGAS</t>
  </si>
  <si>
    <t>ALFONSO PEREZ VALVERDE</t>
  </si>
  <si>
    <t>MIGUEL ANGEL LOPEZ MARTIN</t>
  </si>
  <si>
    <t>JOSE MANUEL ALONSO GOMEZ</t>
  </si>
  <si>
    <t>FRANCISCO JAVIER GONZALEZ VENEGAS</t>
  </si>
  <si>
    <t>JOSE GONZALEZ VILLALUENGA</t>
  </si>
  <si>
    <t>JESUS PASTOR BUESO</t>
  </si>
  <si>
    <t>JOSE LUIS JIMENEZ BENITO</t>
  </si>
  <si>
    <t>PEDRO JAVIER GARCIA ROJAS</t>
  </si>
  <si>
    <t>JUAN MANUEL PARDO PARDO</t>
  </si>
  <si>
    <t>DAVID BURGOS DE FUENTES</t>
  </si>
  <si>
    <t>HUGO MAESTRO LOBATO</t>
  </si>
  <si>
    <t>JOSE LUIS DIAZ LOPEZ</t>
  </si>
  <si>
    <t>JOSE LUIS JIMENO LOPEZ-VILLALON</t>
  </si>
  <si>
    <t>JUAN CARLOS CORDERO RUIZ</t>
  </si>
  <si>
    <t>ILDEFONSO CEPERO MILLAN</t>
  </si>
  <si>
    <t>JORGE PEREZ CASTELL</t>
  </si>
  <si>
    <t>JOSE MIGUEL JIMENEZ PALMA</t>
  </si>
  <si>
    <t>JOSE MARIA JIMENEZ ALVAREZ</t>
  </si>
  <si>
    <t>FRANCISCO JAVIER ROSADO GONZALEZ</t>
  </si>
  <si>
    <t>CARLOS JESUS COLON ROMERO</t>
  </si>
  <si>
    <t>SANTIAGO MEDEL CANO</t>
  </si>
  <si>
    <t>MANUEL OFFERRALL ARBOLEDAS</t>
  </si>
  <si>
    <t>FRANCISCO JAVIER DIAZ CORDERO</t>
  </si>
  <si>
    <t>JUAN CARLOS BAEZA RIVERA</t>
  </si>
  <si>
    <t>ROBERTO MONTAÑO DIAZ</t>
  </si>
  <si>
    <t>JOSE MANUEL CABALLERO PEREZ</t>
  </si>
  <si>
    <t>DAVID MAZO CASTELLANO</t>
  </si>
  <si>
    <t>JUAN MEDINA LOPEZ</t>
  </si>
  <si>
    <t>ANTONIO ORTIZ HERNANDEZ</t>
  </si>
  <si>
    <t>JUAN MANUEL CELDRAN HERNANDEZ</t>
  </si>
  <si>
    <t>PABLO LEAL GONZALEZ</t>
  </si>
  <si>
    <t>ANDRES CONDE CAMPAÑA</t>
  </si>
  <si>
    <t>JUAN CARLOS PRADOS MARTINEZ</t>
  </si>
  <si>
    <t>JOSE ANTONIO GARCIA JIMENEZ</t>
  </si>
  <si>
    <t>ISIDRO RAFAEL EUGENIO GOMIS</t>
  </si>
  <si>
    <t>PEDRO LUIS GARCIA MOLINA</t>
  </si>
  <si>
    <t>FRANCISCO HENAREJOS GUIRAO</t>
  </si>
  <si>
    <t>JAVIER LORITE BARRIONUEVO</t>
  </si>
  <si>
    <t>CARLOS JAVIER ARROYO PORTALES</t>
  </si>
  <si>
    <t>MARIANA MARTINEZ PAYAN</t>
  </si>
  <si>
    <t>PEDRO CARDONA BONET</t>
  </si>
  <si>
    <t>JOSE ANTONIO LOPEZ MUÑOZ</t>
  </si>
  <si>
    <t>PILAR MACHADO JIMENEZ</t>
  </si>
  <si>
    <t>MIGUEL MUÑOZ CERVILLA</t>
  </si>
  <si>
    <t>MARIA RUBIO GUZMAN</t>
  </si>
  <si>
    <t>ANGEL GONZALEZ VALLEJO</t>
  </si>
  <si>
    <t>NOMBRE AUTOSERVICIO</t>
  </si>
  <si>
    <t>AUTOSERVICIO BADAJOZ - MERIDA</t>
  </si>
  <si>
    <t>AUTOSERVICIO CACERES</t>
  </si>
  <si>
    <t>AUTOSERVICIO BADAJOZ</t>
  </si>
  <si>
    <t>AUTOSERVICIO BADAJOZ - DON BENITO</t>
  </si>
  <si>
    <t>AUTOSERVICIO TOLEDO</t>
  </si>
  <si>
    <t>AUTOSERVICIO CIUDAD REAL</t>
  </si>
  <si>
    <t>AUTOSERVICIO TOLEDO - TALAVERA DE LA REINA</t>
  </si>
  <si>
    <t>AUTOSERVICIO IBIZA - SANT ANTONI</t>
  </si>
  <si>
    <t>AUTOSERVICIO MENORCA - MAHON</t>
  </si>
  <si>
    <t>AUTOSERVICIO MENORCA - CIUDATELLA</t>
  </si>
  <si>
    <t>AUTOSERVICIO MALLORCA - PALMA</t>
  </si>
  <si>
    <t>AUTOSERVICIO MALLORCA - MANACOR </t>
  </si>
  <si>
    <t>AUTOSERVICIO MALLORCA - INCA</t>
  </si>
  <si>
    <t>AUTOSERVICIO MALLORCA - CALVIÁ</t>
  </si>
  <si>
    <t>AUTOSERVICIO MALLORCA  - CAMPOS</t>
  </si>
  <si>
    <t>AUTOSERVICIO MADRID - FUENLABRADA</t>
  </si>
  <si>
    <t>AUTOSERVICIO MADRID - VILLAVERDE</t>
  </si>
  <si>
    <t>AUTOSERVICIO MADRID - S.S. DE LOS REYES</t>
  </si>
  <si>
    <t>AUTOSERVICIO MADRID - RIVAS</t>
  </si>
  <si>
    <t>AUTOSERVICIO MADRID - ALCALA</t>
  </si>
  <si>
    <t>AUTOSERVICIO MADRID - ALCORCON  </t>
  </si>
  <si>
    <t>AUTOSERVICIO MADRID - VALLECAS</t>
  </si>
  <si>
    <t>AUTOSERVICIO MADRID - FUENCARRAL</t>
  </si>
  <si>
    <t>AUTOSERVICIO MADRID - GETAFE</t>
  </si>
  <si>
    <t>AUTOSERVICIO MADRID - COLLADO VILLALBA</t>
  </si>
  <si>
    <t>AUTOSERVICIO MADRID - ARGANDA DEL REY</t>
  </si>
  <si>
    <t>AUTOSERVICIO CUENCA</t>
  </si>
  <si>
    <t>AUTOSERVICIO GUADALAJARA</t>
  </si>
  <si>
    <t>AUTOSERVICIO VALLADOLID</t>
  </si>
  <si>
    <t>AUTOSERVICIO ASTURIAS - GIJON (TREMAÑES)</t>
  </si>
  <si>
    <t>AUTOSERVICIO ASTURIAS - OVIEDO</t>
  </si>
  <si>
    <t>AUTOSERVICIO BURGOS</t>
  </si>
  <si>
    <t>AUTOSERVICIO SALAMANCA</t>
  </si>
  <si>
    <t>AUTOSERVICIO PALENCIA</t>
  </si>
  <si>
    <t>AUTOSERVICIO AVILA</t>
  </si>
  <si>
    <t>AUTOSERVICIO SEGOVIA</t>
  </si>
  <si>
    <t>AUTOSERVICIO ZAMORA</t>
  </si>
  <si>
    <t>AUTOSERVICIO ALICANTE - ELCHE</t>
  </si>
  <si>
    <t>AUTOSERVICIO ALICANTE - TORREVIEJA</t>
  </si>
  <si>
    <t>AUTOSERVICIO VALENCIA - ALZIRA</t>
  </si>
  <si>
    <t>AUTOSERVICIO ALICANTE - ONDARA</t>
  </si>
  <si>
    <t>AUTOSERVICIO ALICANTE - PETRER</t>
  </si>
  <si>
    <t>AUTOSERVICIO ALICANTE - ALCOY</t>
  </si>
  <si>
    <t>AUTOSERVICIO VALENCIA - PATERNA</t>
  </si>
  <si>
    <t>AUTOSERVICIO CASTELLON</t>
  </si>
  <si>
    <t>AUTOSERVICIO VALENCIA - TORRENT</t>
  </si>
  <si>
    <t>AUTOSERVICIO VALENCIA - GANDIA</t>
  </si>
  <si>
    <t>AUTOSERVICIO VALENCIA - PUERTO SAGUNTO</t>
  </si>
  <si>
    <t>AUTOSERVICIO VALENCIA - VARA DE QUART</t>
  </si>
  <si>
    <t>AUTOSERVICIO CASTELLON - VINAROS</t>
  </si>
  <si>
    <t>AUTOSERVICIO CASTELLON - ONDA</t>
  </si>
  <si>
    <t>AUTOSERVICIO GRANADA - ARMILLA</t>
  </si>
  <si>
    <t>AUTOSERVICIO MURCIA</t>
  </si>
  <si>
    <t>AUTOSERVICIO GRANADA - ALBOLOTE</t>
  </si>
  <si>
    <t xml:space="preserve">AUTOSERVICIO ALMERIA - HUERCAL </t>
  </si>
  <si>
    <t>AUTOSERVICIO JAEN</t>
  </si>
  <si>
    <t>AUTOSERVICIO MURCIA - CARTAGENA</t>
  </si>
  <si>
    <t>AUTOSERVICIO ALBACETE</t>
  </si>
  <si>
    <t>AUTOSERVICIO MURCIA - MOLINA DE SEGURA</t>
  </si>
  <si>
    <t>AUTOSERVICIO ALMERIA - EL EJIDO</t>
  </si>
  <si>
    <t>AUTOSERVICIO MURCIA - LORCA</t>
  </si>
  <si>
    <t>AUTOSERVICIO GRANADA - MOTRIL</t>
  </si>
  <si>
    <t>AUTOSERVICIO JAEN - UBEDA</t>
  </si>
  <si>
    <t>AUTOSERVICIO SEVILLA - MAIRENA</t>
  </si>
  <si>
    <t>AUTOSERVICIO MALAGA</t>
  </si>
  <si>
    <t>AUTOSERVICIO CADIZ - JEREZ</t>
  </si>
  <si>
    <t>AUTOSERVICIO SEVILLA CENTRO   </t>
  </si>
  <si>
    <t>AUTOSERVICIO CORDOBA</t>
  </si>
  <si>
    <t>AUTOSERVICIO MALAGA - MIJAS</t>
  </si>
  <si>
    <t>AUTOSERVICIO HUELVA</t>
  </si>
  <si>
    <t>AUTOSERVICIO CADIZ - CHICLANA</t>
  </si>
  <si>
    <t>AUTOSERVICIO PONTEVEDRA - VIGO</t>
  </si>
  <si>
    <t>AUTOSERVICIO A CORUÑA - POCOMACO</t>
  </si>
  <si>
    <t>AUTOSERVICIO A CORUÑA - FERROL</t>
  </si>
  <si>
    <t>AUTOSERVICIO OURENSE</t>
  </si>
  <si>
    <t>AUTOSERVICIO PONTEVEDRA - VILLAGARCIA</t>
  </si>
  <si>
    <t>AUTOSERVICIO LUGO</t>
  </si>
  <si>
    <t>AUTOSERVICIO A CORUÑA - SANTIAGO</t>
  </si>
  <si>
    <t>AUTOSERVICIO A CORUÑA - BERGONDO</t>
  </si>
  <si>
    <t>AUTOSERVICIO PONTEVEDRA - PORRIÑO</t>
  </si>
  <si>
    <t>AUTOSERVICIO A CORUÑA - CARBALLO</t>
  </si>
  <si>
    <t>AUTOSERVICIO BCN - PALAU</t>
  </si>
  <si>
    <t>AUTOSERVICIO BCN - VIC</t>
  </si>
  <si>
    <t>AUTOSERVICIO BCN - LES FRANQUESES</t>
  </si>
  <si>
    <t>AUTOSERVICIO BCN - MONTCADA</t>
  </si>
  <si>
    <t>AUTOSERVICIO BCN - SANT QUIRZE</t>
  </si>
  <si>
    <t>AUTOSERVICIO BCN - SANT CELONI</t>
  </si>
  <si>
    <t>AUTOSERVICIO BCN - TERRASA</t>
  </si>
  <si>
    <t>AUTOSERVICIO GIRONA</t>
  </si>
  <si>
    <t>AUTOSERVICIO BCN - MATARO</t>
  </si>
  <si>
    <t>AUTOSERVICIO GIRONA - FIGUERES</t>
  </si>
  <si>
    <t>AUTOSERVICIO GIRONA - BLANES</t>
  </si>
  <si>
    <t>AUTOSERVICIO BCN -  BADALONA</t>
  </si>
  <si>
    <t>AUTOSERVICIO GIRONA - OLOT</t>
  </si>
  <si>
    <t>AUTOSERVICIO GIRONA - PALAMÓS</t>
  </si>
  <si>
    <t>AUTOSERVICIO NAVARRA - PAMPLONA</t>
  </si>
  <si>
    <t>AUTOSERVICIO LA RIOJA - LOGROÑO (AGONCILLO)</t>
  </si>
  <si>
    <t>AUTOSERVICIO LA RIOJA - LOGROÑO CENTRO</t>
  </si>
  <si>
    <t>AUTOSERVICIO ZARAGOZA (CRTA.AGONCILLO)</t>
  </si>
  <si>
    <t>AUTOSERVICIO HUESCA</t>
  </si>
  <si>
    <t>AUTOSERVICIO NAVARRA - TUDELA</t>
  </si>
  <si>
    <t>AUTOSERVICIO SORIA</t>
  </si>
  <si>
    <t>AUTOSERVICIO VIZCAYA - BILBAO (ZAMUDIO)</t>
  </si>
  <si>
    <t>AUTOSERVICIO  GUIPÚZCOA - ASTIGARRAGA</t>
  </si>
  <si>
    <t>AUTOSERVICIO ALAVA - VITORIA</t>
  </si>
  <si>
    <t>AUTOSERVICIO CANTABRIA - SANTANDER</t>
  </si>
  <si>
    <t>AUTOSERVICIO VIZCAYA - BILBAO (TRAPAGARAN)</t>
  </si>
  <si>
    <t>AUTOSERVICIO  GUIPÚZCOA - ELGOIBAR</t>
  </si>
  <si>
    <t>AUTOSERVICIO VIZCAYA - BILBAO (GALDÁCANO)</t>
  </si>
  <si>
    <t>AUTOSERVICIO TARRAGONA - VILASECA</t>
  </si>
  <si>
    <t>AUTOSERVICIO BCN - SANT BOI</t>
  </si>
  <si>
    <t>AUTOSERVICIO LLEIDA</t>
  </si>
  <si>
    <t>AUTOSERVICIO BCN - MAQUINISTA</t>
  </si>
  <si>
    <t>AUTOSERVICIO BCN - VILAFRANCA</t>
  </si>
  <si>
    <t>AUTOSERVICIO BCN - CORNELLA     </t>
  </si>
  <si>
    <t>AUTOSERVICIO BCN - MANRESA      </t>
  </si>
  <si>
    <t>AUTOSERVICIO BCN - IGUALADA</t>
  </si>
  <si>
    <t>AUTOSERVICIO TARRAGONA - RIU CLAR</t>
  </si>
  <si>
    <t>AUTOSERVICIO BARCELONA - ABRERA</t>
  </si>
  <si>
    <t>AUTOSERVICIO LLEIDA - VIELHA</t>
  </si>
  <si>
    <t>AUTOSERVICIO TARRAGONA - REUS</t>
  </si>
  <si>
    <t>AUTOSERVICIO CADIZ - PALMONES</t>
  </si>
  <si>
    <t>AUTOSERVICIO LEON - PONFERRADA</t>
  </si>
  <si>
    <t>AUTOSERVICIO CIUDAD REAL - ALCÁZAR SAN JUAN</t>
  </si>
  <si>
    <t>AUTOSERVICIO BADAJOZ -  ALMENDRALEJO</t>
  </si>
  <si>
    <t>AUTOSERVICIO  GUIPÚZCOA - TOLOSA</t>
  </si>
  <si>
    <t>AUTOSERVICIO MALAGA - VÉLEZ- MÁLAGA</t>
  </si>
  <si>
    <t>AUTOSERVICIO ALICANTE - ORIHUELA</t>
  </si>
  <si>
    <t>AUTOSERVICIO PONTEVEDRA - LALIN</t>
  </si>
  <si>
    <t>AUTOSERVICIO MALAGA - SAN PEDRO ALCANTARA</t>
  </si>
  <si>
    <t>AUTOSERVICIO JAEN - ANDUJAR</t>
  </si>
  <si>
    <t>CEE4</t>
  </si>
  <si>
    <t>AUTOSERVICIO MURCIA - CARAVACA</t>
  </si>
  <si>
    <t>NOMBRE JAS</t>
  </si>
  <si>
    <t>Cayetano López</t>
  </si>
  <si>
    <t>objetivo</t>
  </si>
  <si>
    <t>Num</t>
  </si>
  <si>
    <t>Jg-Resto</t>
  </si>
  <si>
    <t>CEE9</t>
  </si>
  <si>
    <t>Shop in Shop Ponferrada</t>
  </si>
  <si>
    <t>CE04</t>
  </si>
  <si>
    <t>Almacenes Navaja S.L.</t>
  </si>
  <si>
    <t>VD</t>
  </si>
  <si>
    <t>Final</t>
  </si>
  <si>
    <t>CARLOS ALFARO</t>
  </si>
  <si>
    <t>ROBERTO MARTÍNEZ</t>
  </si>
  <si>
    <t>GERARDO PASTOR</t>
  </si>
  <si>
    <t>TONI PÉREZ</t>
  </si>
  <si>
    <t>JUAN CARLOS DÍAZ</t>
  </si>
  <si>
    <t>RAMÓN VINUÉ</t>
  </si>
  <si>
    <t>PEPE BALLESTA</t>
  </si>
  <si>
    <t>JORDI MAGRO</t>
  </si>
  <si>
    <t>JORGE FERRÁNDIZ</t>
  </si>
  <si>
    <t>MAITE RUIZ</t>
  </si>
  <si>
    <t>ANTONIO JOSÉ RAMÍREZ</t>
  </si>
  <si>
    <t>JUAN CARLOS VÁZQUEZ</t>
  </si>
  <si>
    <t>DOMINIQUE GREBER</t>
  </si>
  <si>
    <t>SERGIO CRESPO</t>
  </si>
  <si>
    <t>EG</t>
  </si>
  <si>
    <t>MG</t>
  </si>
  <si>
    <t>FV</t>
  </si>
  <si>
    <t>LL</t>
  </si>
  <si>
    <t>DT</t>
  </si>
  <si>
    <t>FP</t>
  </si>
  <si>
    <t>RP</t>
  </si>
  <si>
    <t>MN</t>
  </si>
  <si>
    <t>SV</t>
  </si>
  <si>
    <t>MM</t>
  </si>
  <si>
    <t>DP</t>
  </si>
  <si>
    <t>AA</t>
  </si>
  <si>
    <t>CL</t>
  </si>
  <si>
    <t>JO</t>
  </si>
  <si>
    <t>AU - HW</t>
  </si>
  <si>
    <t>AU - PO</t>
  </si>
  <si>
    <t>CA - HW</t>
  </si>
  <si>
    <t>CA - PO</t>
  </si>
  <si>
    <t>CO - HW</t>
  </si>
  <si>
    <t>CO - PO</t>
  </si>
  <si>
    <t>EL - HW</t>
  </si>
  <si>
    <t>EL - PO</t>
  </si>
  <si>
    <t>MA - HW</t>
  </si>
  <si>
    <t>MA - PO</t>
  </si>
  <si>
    <t>ME - HW</t>
  </si>
  <si>
    <t>ME - PO</t>
  </si>
  <si>
    <t>WO - HW</t>
  </si>
  <si>
    <t>WO - PO</t>
  </si>
  <si>
    <t>ALEX DOMENECH JOVE</t>
  </si>
  <si>
    <t>IÑIGO RODRIGUEZ</t>
  </si>
  <si>
    <t>K3-KFZ</t>
  </si>
  <si>
    <t>K3-HDW</t>
  </si>
  <si>
    <t>MA</t>
  </si>
  <si>
    <t>AU</t>
  </si>
  <si>
    <t>CA</t>
  </si>
  <si>
    <t>CO</t>
  </si>
  <si>
    <t>EL</t>
  </si>
  <si>
    <t>ME</t>
  </si>
  <si>
    <t>WO</t>
  </si>
  <si>
    <t>Total k3</t>
  </si>
  <si>
    <t>Total RdV + TV</t>
  </si>
  <si>
    <t>Nombre</t>
  </si>
  <si>
    <t>GENERAL</t>
  </si>
  <si>
    <t>JEFES DE GRUPO</t>
  </si>
  <si>
    <t>JEFES DE AUTOSERVICIOS</t>
  </si>
  <si>
    <t>AUTOSERVICIOS</t>
  </si>
  <si>
    <t>Total WE</t>
  </si>
  <si>
    <t>CEZ1</t>
  </si>
  <si>
    <t>CEED</t>
  </si>
  <si>
    <t>AUTOSERVICIO TARRAGONA - VALLS</t>
  </si>
  <si>
    <t>CEEE</t>
  </si>
  <si>
    <t>AUTOSERVICIO TARRAGONA - VENDRELL</t>
  </si>
  <si>
    <t>CEEG</t>
  </si>
  <si>
    <t>AUTOSERVICIO TOLEDO - NUMANCIA DE LA SAGRA</t>
  </si>
  <si>
    <t>AS. MURCIA - CARAVACA</t>
  </si>
  <si>
    <t>AS TARRAGONA - VENDRELL</t>
  </si>
  <si>
    <t>AS. CACERES - PLASENCIA</t>
  </si>
  <si>
    <t>AS.TOLEDO - NUMANCIA DE LA SAGRA</t>
  </si>
  <si>
    <t>Íñigo 52414</t>
  </si>
  <si>
    <t>Domi 39748</t>
  </si>
  <si>
    <t>MARTA MOLINA CORRAL</t>
  </si>
  <si>
    <t>Total general</t>
  </si>
  <si>
    <t>Reg</t>
  </si>
  <si>
    <t>CEEI</t>
  </si>
  <si>
    <t>AUTOSERVICIO A CORUÑA - RIBEIRA</t>
  </si>
  <si>
    <t>CEEL</t>
  </si>
  <si>
    <t>AUTOSERVICIOS MADRID - MOSTOLES</t>
  </si>
  <si>
    <t>CEEM</t>
  </si>
  <si>
    <t>AUTOSERVICIOS VALENCIA - JÁTIVA</t>
  </si>
  <si>
    <t>AS. VALENCIA - JÁTIVA</t>
  </si>
  <si>
    <t>AS.MADRID - VALDEMORO</t>
  </si>
  <si>
    <t>AS. MADRID - SAN FERNANDO DE HENARES</t>
  </si>
  <si>
    <t>AS. MADRID - MOSTOLES</t>
  </si>
  <si>
    <t>AS. A CORUÑA - RIBEIRA</t>
  </si>
  <si>
    <t>AS. LA RIOJA - CALAHORRA</t>
  </si>
  <si>
    <t>AS. TERUEL</t>
  </si>
  <si>
    <t>AS. CANTABRIA - CARTES</t>
  </si>
  <si>
    <t>MARIA ALMEIDA MARTIN</t>
  </si>
  <si>
    <t>ANA CLARA ENCARNACION GARCIA</t>
  </si>
  <si>
    <t>ESTEFANIA DOMINGO GALAN</t>
  </si>
  <si>
    <t>LYDIA ZORZANO DIEZ</t>
  </si>
  <si>
    <t>IRATXE GALINDEZ MIÑAUR</t>
  </si>
  <si>
    <t>PATRICIA PELAYO ESPINOSA</t>
  </si>
  <si>
    <t>NAIARA OCON LOPEZ</t>
  </si>
  <si>
    <t>DUELOS</t>
  </si>
  <si>
    <t>CEEH</t>
  </si>
  <si>
    <t>AS MOVIL REG60</t>
  </si>
  <si>
    <t>Reinhold Würth</t>
  </si>
  <si>
    <t>AUTOSERVICIO BCN - EIXAMPLE</t>
  </si>
  <si>
    <t>AS. BCN-EIXAMPLE</t>
  </si>
  <si>
    <t>Duelos</t>
  </si>
  <si>
    <t>vd</t>
  </si>
  <si>
    <t>Pepe Ballesta</t>
  </si>
  <si>
    <t>Particulares 65335</t>
  </si>
  <si>
    <t>CEEK</t>
  </si>
  <si>
    <t>Shop in Shop Implant EFI</t>
  </si>
  <si>
    <t>=BUSCARV(A1;'U:\2.- CONTROL\Batallas Internacionales\2023-11-24 Bluseye 3\[RED DE VENTAS 20231120.xlsx]RED DE VENTAS '!$A$1:$B$2199;2;0)</t>
  </si>
  <si>
    <t>TV K1</t>
  </si>
  <si>
    <t>Nombre TV</t>
  </si>
  <si>
    <t>TV</t>
  </si>
  <si>
    <t>Nombre JTV</t>
  </si>
  <si>
    <t>JEFAS DE EQUIPO TV K1</t>
  </si>
  <si>
    <t>CZ01</t>
  </si>
  <si>
    <t>BULLSEYE DAY 2023</t>
  </si>
  <si>
    <t>SEBASTIAN OPEN DAY 2024</t>
  </si>
  <si>
    <t>CLIENTES COMPRADORES X VD</t>
  </si>
  <si>
    <t>DAVID ABREU</t>
  </si>
  <si>
    <t>SERGIO SALAZAR</t>
  </si>
  <si>
    <t>JOAN SALLENT</t>
  </si>
  <si>
    <t>DANIEL FUENTES</t>
  </si>
  <si>
    <t>BI - IV</t>
  </si>
  <si>
    <t>KFZ - IV</t>
  </si>
  <si>
    <t>MAD - IV</t>
  </si>
  <si>
    <t>MM - IV</t>
  </si>
  <si>
    <t>TV - HW</t>
  </si>
  <si>
    <t>DIV</t>
  </si>
  <si>
    <t>IMP</t>
  </si>
  <si>
    <t>div-canal</t>
  </si>
  <si>
    <t>Imp</t>
  </si>
  <si>
    <t>CLIENTES COMPRADORES</t>
  </si>
  <si>
    <t>Clte</t>
  </si>
  <si>
    <t>DIVISIONES</t>
  </si>
  <si>
    <t>MANOLI (CARTERA DIANA MOLAS)</t>
  </si>
  <si>
    <t>MIRYAM LUMBRERAS LANDAZABAL</t>
  </si>
  <si>
    <t xml:space="preserve">MARIA CONCEPCION PRINCIPAL </t>
  </si>
  <si>
    <t>DESIREE BOSQUED</t>
  </si>
  <si>
    <t xml:space="preserve">MONTSERRAT MORTE </t>
  </si>
  <si>
    <t xml:space="preserve">CESAR HERNANDEZ PEREZ </t>
  </si>
  <si>
    <t>MONICA MAZARRON VILLALONGA</t>
  </si>
  <si>
    <t>MARIA JOSE MORENO CAMPOS</t>
  </si>
  <si>
    <t>JTV</t>
  </si>
  <si>
    <t>JOAQUIN GONZALEZ BENEGAS</t>
  </si>
  <si>
    <t>MIGUEL LLOPIS GOMEZ</t>
  </si>
  <si>
    <t>ANDRES RAMOS BELTRAN</t>
  </si>
  <si>
    <t>FRANCISCO MOLINA MOLINA</t>
  </si>
  <si>
    <t>FCO.JAVIER PEREZ CORTES</t>
  </si>
  <si>
    <t>FRANCISCO MARTIN-TERESO ROSADO</t>
  </si>
  <si>
    <t>OSCAR FERNANDO GANCEDO SANCHEZ</t>
  </si>
  <si>
    <t xml:space="preserve">MANUEL HERRERA SAIZ </t>
  </si>
  <si>
    <t>GUILLERMO GABAS ALASTUEY</t>
  </si>
  <si>
    <t>ANGEL GONZALEZ AGUSTIN</t>
  </si>
  <si>
    <t>CARLOS MENDOZA ALVAREZ</t>
  </si>
  <si>
    <t>TONI PAYA REIG</t>
  </si>
  <si>
    <t>FRANCISCO TORRES MOLINA</t>
  </si>
  <si>
    <t>PEDRO A. SANCHEZ HERNANDEZ</t>
  </si>
  <si>
    <t>FELIX PEREZ IZETA</t>
  </si>
  <si>
    <t>IGNACIO VIZCAINO MORILLO</t>
  </si>
  <si>
    <t xml:space="preserve">VICTOR MANUEL CASAIS MARTINEZ </t>
  </si>
  <si>
    <t>SERGI GENIS</t>
  </si>
  <si>
    <t>JAIME LARRAHONA ESPAÑA</t>
  </si>
  <si>
    <t>OSCAR MARTINEZ</t>
  </si>
  <si>
    <t>FERNANDO BARBERO SANCHEZ</t>
  </si>
  <si>
    <t>IGNACIO LANZA GARCIA</t>
  </si>
  <si>
    <t>ESTEFAN MOLINO MARTIN</t>
  </si>
  <si>
    <t>MANUEL ANTONIO FERREIRO</t>
  </si>
  <si>
    <t>JOSEP MANEL RODRIGUEZ PEREZ</t>
  </si>
  <si>
    <t>MONICA VIUDEZ VILA</t>
  </si>
  <si>
    <t>CAROLINA ALVAREZ PEREZ</t>
  </si>
  <si>
    <t>DRV</t>
  </si>
  <si>
    <t>Division</t>
  </si>
  <si>
    <t>Apertura</t>
  </si>
  <si>
    <t>NOMBRE DRV</t>
  </si>
  <si>
    <t>JF AS</t>
  </si>
  <si>
    <t>objetivo batalla 26 de Enero</t>
  </si>
  <si>
    <t>01/04/2011</t>
  </si>
  <si>
    <t>AJR</t>
  </si>
  <si>
    <t>Antonio Jose Ramírez</t>
  </si>
  <si>
    <t>26/07/2017</t>
  </si>
  <si>
    <t>29/10/2018</t>
  </si>
  <si>
    <t>21/12/2020</t>
  </si>
  <si>
    <t>01/05/2009</t>
  </si>
  <si>
    <t>12/07/2019</t>
  </si>
  <si>
    <t>27/10/2021</t>
  </si>
  <si>
    <t>11/04/2022</t>
  </si>
  <si>
    <t>20/04/2022</t>
  </si>
  <si>
    <t>02/12/2022</t>
  </si>
  <si>
    <t>23/05/2023</t>
  </si>
  <si>
    <t>01/01/2009</t>
  </si>
  <si>
    <t>Carlos Alfaro</t>
  </si>
  <si>
    <t>27/07/2017</t>
  </si>
  <si>
    <t>26/11/2020</t>
  </si>
  <si>
    <t>01/08/2005</t>
  </si>
  <si>
    <t>04/11/2016</t>
  </si>
  <si>
    <t>27/10/2017</t>
  </si>
  <si>
    <t>21/12/2018</t>
  </si>
  <si>
    <t>13/12/2021</t>
  </si>
  <si>
    <t>01/01/2011</t>
  </si>
  <si>
    <t>TP</t>
  </si>
  <si>
    <t>Toni Pérez</t>
  </si>
  <si>
    <t>01/09/2008</t>
  </si>
  <si>
    <t>01/01/2015</t>
  </si>
  <si>
    <t>26/01/2018</t>
  </si>
  <si>
    <t>13/04/2018</t>
  </si>
  <si>
    <t>28/09/2020</t>
  </si>
  <si>
    <t>03/05/2021</t>
  </si>
  <si>
    <t>AS MOVIL REG57</t>
  </si>
  <si>
    <t>13/12/2022</t>
  </si>
  <si>
    <t>27/02/2023</t>
  </si>
  <si>
    <t>22/05/2023</t>
  </si>
  <si>
    <t>CEEQ</t>
  </si>
  <si>
    <t>AUTOSERVICIO BCN - VILANOVA</t>
  </si>
  <si>
    <t>18/12/2023</t>
  </si>
  <si>
    <t>RM</t>
  </si>
  <si>
    <t>Roberto Martínez</t>
  </si>
  <si>
    <t>01/11/2011</t>
  </si>
  <si>
    <t>01/02/2015</t>
  </si>
  <si>
    <t>22/01/2016</t>
  </si>
  <si>
    <t>27/02/2020</t>
  </si>
  <si>
    <t>20/09/2021</t>
  </si>
  <si>
    <t>23/05/2022</t>
  </si>
  <si>
    <t>23/12/2022</t>
  </si>
  <si>
    <t>01/12/2008</t>
  </si>
  <si>
    <t>JM</t>
  </si>
  <si>
    <t>Jordi Magro</t>
  </si>
  <si>
    <t>AUTOSERVICIO LEON - VALDELAFUENTE</t>
  </si>
  <si>
    <t>01/07/2007</t>
  </si>
  <si>
    <t>01/09/2007</t>
  </si>
  <si>
    <t>29/07/2016</t>
  </si>
  <si>
    <t>17/10/2016</t>
  </si>
  <si>
    <t>29/04/2019</t>
  </si>
  <si>
    <t>13/09/2019</t>
  </si>
  <si>
    <t>01/07/2021</t>
  </si>
  <si>
    <t>14/10/2021</t>
  </si>
  <si>
    <t>16/03/2022</t>
  </si>
  <si>
    <t>CEEN</t>
  </si>
  <si>
    <t>AUTOSERVICIOS ASTURIAS - AVILES</t>
  </si>
  <si>
    <t>26/12/2023</t>
  </si>
  <si>
    <t>01/10/2007</t>
  </si>
  <si>
    <t>JCD</t>
  </si>
  <si>
    <t>Juan Carlos Díaz</t>
  </si>
  <si>
    <t>01/02/2011</t>
  </si>
  <si>
    <t>01/10/2008</t>
  </si>
  <si>
    <t>27/11/2015</t>
  </si>
  <si>
    <t>24/10/2016</t>
  </si>
  <si>
    <t>01/12/2017</t>
  </si>
  <si>
    <t>30/11/2018</t>
  </si>
  <si>
    <t>11/06/2019</t>
  </si>
  <si>
    <t>07/03/2022</t>
  </si>
  <si>
    <t>29/06/2022</t>
  </si>
  <si>
    <t>29/09/2022</t>
  </si>
  <si>
    <t>29/03/2019</t>
  </si>
  <si>
    <t>JF</t>
  </si>
  <si>
    <t>Jorge Ferrándiz</t>
  </si>
  <si>
    <t>01/04/2012</t>
  </si>
  <si>
    <t>01/06/2009</t>
  </si>
  <si>
    <t>AUTOSERVICIO VALENCIA - MASSANASA</t>
  </si>
  <si>
    <t>01/10/2011</t>
  </si>
  <si>
    <t>20/10/2017</t>
  </si>
  <si>
    <t>15/12/2017</t>
  </si>
  <si>
    <t>04/12/2018</t>
  </si>
  <si>
    <t>01/07/2020</t>
  </si>
  <si>
    <t>01/12/2007</t>
  </si>
  <si>
    <t>MRC</t>
  </si>
  <si>
    <t>Maite Ruiz Colmenero</t>
  </si>
  <si>
    <t>JMO</t>
  </si>
  <si>
    <t>01/01/2008</t>
  </si>
  <si>
    <t>01/06/2011</t>
  </si>
  <si>
    <t>20/12/2019</t>
  </si>
  <si>
    <t>01/02/2010</t>
  </si>
  <si>
    <t>01/10/2014</t>
  </si>
  <si>
    <t>29/01/2016</t>
  </si>
  <si>
    <t>20/05/2016</t>
  </si>
  <si>
    <t>14/09/2020</t>
  </si>
  <si>
    <t>15/11/2023</t>
  </si>
  <si>
    <t>AUTOSERVICIO ZARAGOZA-M.DESCALZAS</t>
  </si>
  <si>
    <t>01/03/2011</t>
  </si>
  <si>
    <t>RV</t>
  </si>
  <si>
    <t>Ramón Vinué</t>
  </si>
  <si>
    <t>01/11/2008</t>
  </si>
  <si>
    <t>01/10/2015</t>
  </si>
  <si>
    <t>23/07/2018</t>
  </si>
  <si>
    <t>15/11/2018</t>
  </si>
  <si>
    <t>15/05/2020</t>
  </si>
  <si>
    <t>29/11/2022</t>
  </si>
  <si>
    <t>CEEO</t>
  </si>
  <si>
    <t>AUTOSERVICIO NAVARRA-BERRIOPLANO</t>
  </si>
  <si>
    <t>20/12/2023</t>
  </si>
  <si>
    <t>01/11/2009</t>
  </si>
  <si>
    <t>20/12/2018</t>
  </si>
  <si>
    <t>01/03/2009</t>
  </si>
  <si>
    <t>01/09/2011</t>
  </si>
  <si>
    <t>16/12/2016</t>
  </si>
  <si>
    <t>30/07/2018</t>
  </si>
  <si>
    <t>12/04/2019</t>
  </si>
  <si>
    <t>03/08/2020</t>
  </si>
  <si>
    <t>01/10/2006</t>
  </si>
  <si>
    <t>GP</t>
  </si>
  <si>
    <t>Gerardo Pastor</t>
  </si>
  <si>
    <t>01/09/2006</t>
  </si>
  <si>
    <t>27/05/2016</t>
  </si>
  <si>
    <t>01/08/2016</t>
  </si>
  <si>
    <t>09/05/2019</t>
  </si>
  <si>
    <t>30/07/2019</t>
  </si>
  <si>
    <t>17/05/2019</t>
  </si>
  <si>
    <t>25/11/2019</t>
  </si>
  <si>
    <t>09/01/2023</t>
  </si>
  <si>
    <t>16/12/2022</t>
  </si>
  <si>
    <t>25/09/2023</t>
  </si>
  <si>
    <t>AUTOSERVICIO MOVIL TARANCON</t>
  </si>
  <si>
    <t>06/11/2023</t>
  </si>
  <si>
    <t>JFB</t>
  </si>
  <si>
    <t>Jose Francisco Ballesta</t>
  </si>
  <si>
    <t>05/05/2017</t>
  </si>
  <si>
    <t>22/12/2017</t>
  </si>
  <si>
    <t>31/05/2019</t>
  </si>
  <si>
    <t>26/09/2019</t>
  </si>
  <si>
    <t>19/12/2019</t>
  </si>
  <si>
    <t>24/10/2022</t>
  </si>
  <si>
    <t>01/02/2023</t>
  </si>
  <si>
    <t>01/08/2009</t>
  </si>
  <si>
    <t>JCV</t>
  </si>
  <si>
    <t>Juan Carlos Vázquez</t>
  </si>
  <si>
    <t>01/11/2007</t>
  </si>
  <si>
    <t>01/05/2008</t>
  </si>
  <si>
    <t>01/02/2008</t>
  </si>
  <si>
    <t>01/03/2008</t>
  </si>
  <si>
    <t>16/07/2018</t>
  </si>
  <si>
    <t>09/07/2018</t>
  </si>
  <si>
    <t>24/05/2021</t>
  </si>
  <si>
    <t>04/08/2022</t>
  </si>
  <si>
    <t>28/07/2023</t>
  </si>
  <si>
    <t>AUTOSERVICIO ALICANTE - SANT VICENT</t>
  </si>
  <si>
    <t>11/11/2016</t>
  </si>
  <si>
    <t>AUTOSERVICIO ALICANTE - BENIDORM</t>
  </si>
  <si>
    <t>06/10/2017</t>
  </si>
  <si>
    <t>29/06/2018</t>
  </si>
  <si>
    <t>27/09/2019</t>
  </si>
  <si>
    <t>17/08/2020</t>
  </si>
  <si>
    <t>29/09/2021</t>
  </si>
  <si>
    <t>22/08/2022</t>
  </si>
  <si>
    <t>27/09/2023</t>
  </si>
  <si>
    <t>DUEL DAY 2021 (RECORD)</t>
  </si>
  <si>
    <t>RDV ACTIVOS</t>
  </si>
  <si>
    <t>Total</t>
  </si>
  <si>
    <t>VD K2</t>
  </si>
  <si>
    <t>Otros</t>
  </si>
  <si>
    <t>#</t>
  </si>
  <si>
    <t>División</t>
  </si>
  <si>
    <t>VENTA DIA</t>
  </si>
  <si>
    <t>AUTO</t>
  </si>
  <si>
    <t>BAU</t>
  </si>
  <si>
    <t>CARGO</t>
  </si>
  <si>
    <t>HOLZ</t>
  </si>
  <si>
    <t>INSTALADORES</t>
  </si>
  <si>
    <t>Kanal 1</t>
  </si>
  <si>
    <t>MANTENIMIENTO</t>
  </si>
  <si>
    <t>METAL</t>
  </si>
  <si>
    <t>Sum: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</si>
</sst>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€_-;\-* #,##0.00\ _€_-;_-* &quot;-&quot;??\ _€_-;_-@_-"/>
    <numFmt numFmtId="165" formatCode="0.0%"/>
    <numFmt numFmtId="166" formatCode="_-* #,##0\ _€_-;\-* #,##0\ _€_-;_-* &quot;-&quot;??\ _€_-;_-@_-"/>
    <numFmt numFmtId="167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0"/>
      <name val="Wuerth Bold"/>
      <family val="2"/>
    </font>
    <font>
      <sz val="11"/>
      <name val="Wuerth Book"/>
      <family val="2"/>
    </font>
    <font>
      <sz val="10"/>
      <name val="Arial"/>
      <family val="2"/>
    </font>
    <font>
      <sz val="11"/>
      <color theme="1"/>
      <name val="Wuerth Book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9"/>
      <name val="Calibri"/>
      <family val="2"/>
      <scheme val="minor"/>
    </font>
    <font>
      <sz val="14"/>
      <color theme="1"/>
      <name val="Wuerth Extra Bold Cond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Wuerth Book"/>
      <family val="2"/>
    </font>
    <font>
      <sz val="12"/>
      <name val="Wuerth Book"/>
      <family val="2"/>
    </font>
    <font>
      <sz val="18"/>
      <color theme="1"/>
      <name val="Wuerth Book"/>
      <family val="2"/>
    </font>
    <font>
      <sz val="11"/>
      <color rgb="FFFF0000"/>
      <name val="Wuerth Book"/>
      <family val="2"/>
    </font>
    <font>
      <sz val="11"/>
      <color theme="0"/>
      <name val="Wuerth Book"/>
      <family val="2"/>
    </font>
    <font>
      <b/>
      <sz val="11"/>
      <color theme="0"/>
      <name val="Wuerth Book"/>
      <family val="2"/>
    </font>
    <font>
      <b/>
      <sz val="12"/>
      <name val="Wuerth Book"/>
      <family val="2"/>
    </font>
    <font>
      <b/>
      <sz val="14"/>
      <color theme="1"/>
      <name val="Wuerth Extra Bold Cond"/>
      <family val="2"/>
    </font>
    <font>
      <sz val="11"/>
      <name val="Wuerth Bold"/>
      <family val="2"/>
    </font>
    <font>
      <b/>
      <sz val="12"/>
      <name val="Calibri"/>
      <family val="2"/>
      <scheme val="minor"/>
    </font>
    <font>
      <sz val="10"/>
      <name val="Wuerth Bold"/>
      <family val="2"/>
    </font>
    <font>
      <b/>
      <sz val="11"/>
      <name val="Wuerth Book"/>
      <family val="2"/>
    </font>
    <font>
      <sz val="22"/>
      <color theme="1"/>
      <name val="Wuerth Extra Bold Cond Caps"/>
    </font>
  </fonts>
  <fills count="12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229">
    <xf numFmtId="0" fontId="0" fillId="0" borderId="0" xfId="0"/>
    <xf numFmtId="0" fontId="1" fillId="2" borderId="0" xfId="0" applyFont="1" applyFill="1" applyAlignment="1">
      <alignment horizontal="center"/>
    </xf>
    <xf numFmtId="0" fontId="2" fillId="0" borderId="4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3" borderId="4" xfId="1" applyFont="1" applyFill="1" applyBorder="1" applyAlignment="1">
      <alignment horizontal="left" vertical="center"/>
    </xf>
    <xf numFmtId="0" fontId="2" fillId="3" borderId="1" xfId="1" applyFont="1" applyFill="1" applyBorder="1" applyAlignment="1">
      <alignment horizontal="left" vertical="center"/>
    </xf>
    <xf numFmtId="3" fontId="0" fillId="0" borderId="0" xfId="0" applyNumberFormat="1"/>
    <xf numFmtId="3" fontId="1" fillId="2" borderId="0" xfId="0" applyNumberFormat="1" applyFont="1" applyFill="1" applyAlignment="1">
      <alignment horizontal="center"/>
    </xf>
    <xf numFmtId="3" fontId="2" fillId="0" borderId="1" xfId="0" applyNumberFormat="1" applyFont="1" applyBorder="1" applyAlignment="1">
      <alignment horizontal="center" vertical="center"/>
    </xf>
    <xf numFmtId="165" fontId="2" fillId="0" borderId="1" xfId="2" applyNumberFormat="1" applyFont="1" applyFill="1" applyBorder="1" applyAlignment="1">
      <alignment horizontal="center" vertical="center"/>
    </xf>
    <xf numFmtId="4" fontId="0" fillId="0" borderId="0" xfId="0" applyNumberFormat="1"/>
    <xf numFmtId="0" fontId="0" fillId="0" borderId="0" xfId="0" applyAlignment="1">
      <alignment horizontal="center"/>
    </xf>
    <xf numFmtId="3" fontId="2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/>
    <xf numFmtId="166" fontId="0" fillId="0" borderId="0" xfId="3" applyNumberFormat="1" applyFont="1"/>
    <xf numFmtId="3" fontId="6" fillId="0" borderId="0" xfId="0" applyNumberFormat="1" applyFont="1"/>
    <xf numFmtId="3" fontId="0" fillId="0" borderId="0" xfId="3" applyNumberFormat="1" applyFont="1"/>
    <xf numFmtId="0" fontId="6" fillId="0" borderId="0" xfId="0" quotePrefix="1" applyFont="1"/>
    <xf numFmtId="0" fontId="0" fillId="5" borderId="1" xfId="0" applyFill="1" applyBorder="1"/>
    <xf numFmtId="0" fontId="8" fillId="4" borderId="1" xfId="0" applyFont="1" applyFill="1" applyBorder="1" applyAlignment="1">
      <alignment horizontal="left" vertical="top" wrapText="1"/>
    </xf>
    <xf numFmtId="3" fontId="2" fillId="0" borderId="4" xfId="0" applyNumberFormat="1" applyFont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center"/>
    </xf>
    <xf numFmtId="165" fontId="2" fillId="3" borderId="1" xfId="2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0" fillId="5" borderId="4" xfId="0" applyFill="1" applyBorder="1"/>
    <xf numFmtId="0" fontId="0" fillId="3" borderId="4" xfId="0" applyFill="1" applyBorder="1"/>
    <xf numFmtId="165" fontId="2" fillId="5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3" fontId="2" fillId="6" borderId="1" xfId="0" applyNumberFormat="1" applyFont="1" applyFill="1" applyBorder="1" applyAlignment="1">
      <alignment horizontal="center" vertical="center"/>
    </xf>
    <xf numFmtId="165" fontId="2" fillId="6" borderId="1" xfId="2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3" fontId="2" fillId="6" borderId="4" xfId="0" applyNumberFormat="1" applyFont="1" applyFill="1" applyBorder="1" applyAlignment="1">
      <alignment horizontal="center" vertical="center"/>
    </xf>
    <xf numFmtId="165" fontId="1" fillId="2" borderId="0" xfId="2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3" fontId="8" fillId="4" borderId="1" xfId="0" applyNumberFormat="1" applyFont="1" applyFill="1" applyBorder="1" applyAlignment="1">
      <alignment horizontal="center" vertical="top" wrapText="1"/>
    </xf>
    <xf numFmtId="0" fontId="0" fillId="8" borderId="0" xfId="0" applyFill="1"/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5" fontId="0" fillId="5" borderId="1" xfId="2" applyNumberFormat="1" applyFont="1" applyFill="1" applyBorder="1" applyAlignment="1">
      <alignment horizontal="center"/>
    </xf>
    <xf numFmtId="165" fontId="0" fillId="3" borderId="1" xfId="2" applyNumberFormat="1" applyFont="1" applyFill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3" fontId="9" fillId="5" borderId="1" xfId="0" applyNumberFormat="1" applyFont="1" applyFill="1" applyBorder="1" applyAlignment="1">
      <alignment horizontal="center"/>
    </xf>
    <xf numFmtId="3" fontId="9" fillId="3" borderId="1" xfId="0" applyNumberFormat="1" applyFont="1" applyFill="1" applyBorder="1" applyAlignment="1">
      <alignment horizontal="center"/>
    </xf>
    <xf numFmtId="3" fontId="9" fillId="3" borderId="4" xfId="0" applyNumberFormat="1" applyFont="1" applyFill="1" applyBorder="1" applyAlignment="1">
      <alignment horizontal="center"/>
    </xf>
    <xf numFmtId="3" fontId="9" fillId="5" borderId="4" xfId="0" applyNumberFormat="1" applyFont="1" applyFill="1" applyBorder="1" applyAlignment="1">
      <alignment horizontal="center"/>
    </xf>
    <xf numFmtId="0" fontId="4" fillId="0" borderId="1" xfId="1" applyFont="1" applyBorder="1" applyAlignment="1">
      <alignment horizontal="center"/>
    </xf>
    <xf numFmtId="0" fontId="2" fillId="3" borderId="1" xfId="1" applyFont="1" applyFill="1" applyBorder="1" applyAlignment="1">
      <alignment horizontal="center"/>
    </xf>
    <xf numFmtId="166" fontId="0" fillId="0" borderId="0" xfId="0" applyNumberFormat="1"/>
    <xf numFmtId="0" fontId="6" fillId="0" borderId="0" xfId="0" applyFont="1"/>
    <xf numFmtId="3" fontId="0" fillId="8" borderId="0" xfId="0" applyNumberFormat="1" applyFill="1"/>
    <xf numFmtId="3" fontId="11" fillId="7" borderId="1" xfId="0" applyNumberFormat="1" applyFont="1" applyFill="1" applyBorder="1" applyAlignment="1">
      <alignment horizontal="center"/>
    </xf>
    <xf numFmtId="165" fontId="11" fillId="7" borderId="1" xfId="2" applyNumberFormat="1" applyFont="1" applyFill="1" applyBorder="1" applyAlignment="1">
      <alignment horizontal="center"/>
    </xf>
    <xf numFmtId="3" fontId="11" fillId="7" borderId="5" xfId="0" applyNumberFormat="1" applyFont="1" applyFill="1" applyBorder="1" applyAlignment="1">
      <alignment horizontal="center"/>
    </xf>
    <xf numFmtId="165" fontId="11" fillId="7" borderId="5" xfId="0" applyNumberFormat="1" applyFont="1" applyFill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3" fontId="11" fillId="0" borderId="5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165" fontId="11" fillId="7" borderId="1" xfId="0" applyNumberFormat="1" applyFont="1" applyFill="1" applyBorder="1" applyAlignment="1">
      <alignment horizontal="center"/>
    </xf>
    <xf numFmtId="3" fontId="11" fillId="3" borderId="1" xfId="0" applyNumberFormat="1" applyFont="1" applyFill="1" applyBorder="1" applyAlignment="1">
      <alignment horizontal="center"/>
    </xf>
    <xf numFmtId="165" fontId="11" fillId="3" borderId="1" xfId="0" applyNumberFormat="1" applyFont="1" applyFill="1" applyBorder="1" applyAlignment="1">
      <alignment horizontal="center"/>
    </xf>
    <xf numFmtId="3" fontId="11" fillId="3" borderId="5" xfId="0" applyNumberFormat="1" applyFont="1" applyFill="1" applyBorder="1" applyAlignment="1">
      <alignment horizontal="center"/>
    </xf>
    <xf numFmtId="165" fontId="11" fillId="3" borderId="5" xfId="0" applyNumberFormat="1" applyFont="1" applyFill="1" applyBorder="1" applyAlignment="1">
      <alignment horizontal="center"/>
    </xf>
    <xf numFmtId="3" fontId="11" fillId="7" borderId="2" xfId="0" applyNumberFormat="1" applyFont="1" applyFill="1" applyBorder="1" applyAlignment="1">
      <alignment horizontal="center"/>
    </xf>
    <xf numFmtId="165" fontId="11" fillId="7" borderId="2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horizontal="left" vertical="center"/>
    </xf>
    <xf numFmtId="0" fontId="12" fillId="7" borderId="5" xfId="0" applyFont="1" applyFill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5" xfId="0" applyFont="1" applyFill="1" applyBorder="1" applyAlignment="1">
      <alignment vertical="center"/>
    </xf>
    <xf numFmtId="0" fontId="12" fillId="7" borderId="2" xfId="0" applyFont="1" applyFill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7" borderId="2" xfId="0" applyFont="1" applyFill="1" applyBorder="1" applyAlignment="1">
      <alignment vertical="center"/>
    </xf>
    <xf numFmtId="0" fontId="12" fillId="7" borderId="3" xfId="0" applyFont="1" applyFill="1" applyBorder="1" applyAlignment="1">
      <alignment horizontal="left" vertical="center"/>
    </xf>
    <xf numFmtId="3" fontId="11" fillId="7" borderId="3" xfId="0" applyNumberFormat="1" applyFont="1" applyFill="1" applyBorder="1" applyAlignment="1">
      <alignment horizontal="center"/>
    </xf>
    <xf numFmtId="165" fontId="11" fillId="7" borderId="3" xfId="0" applyNumberFormat="1" applyFont="1" applyFill="1" applyBorder="1" applyAlignment="1">
      <alignment horizontal="center"/>
    </xf>
    <xf numFmtId="0" fontId="12" fillId="0" borderId="7" xfId="0" applyFont="1" applyBorder="1" applyAlignment="1">
      <alignment vertical="center"/>
    </xf>
    <xf numFmtId="3" fontId="11" fillId="0" borderId="7" xfId="0" applyNumberFormat="1" applyFont="1" applyBorder="1" applyAlignment="1">
      <alignment horizontal="center"/>
    </xf>
    <xf numFmtId="165" fontId="11" fillId="0" borderId="7" xfId="0" applyNumberFormat="1" applyFont="1" applyBorder="1" applyAlignment="1">
      <alignment horizontal="center"/>
    </xf>
    <xf numFmtId="0" fontId="12" fillId="0" borderId="5" xfId="0" applyFont="1" applyBorder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8" fillId="4" borderId="1" xfId="0" applyFont="1" applyFill="1" applyBorder="1" applyAlignment="1">
      <alignment horizontal="center" vertical="top" wrapText="1"/>
    </xf>
    <xf numFmtId="0" fontId="12" fillId="7" borderId="1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2" fillId="7" borderId="2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4" fillId="3" borderId="0" xfId="0" applyFont="1" applyFill="1"/>
    <xf numFmtId="4" fontId="0" fillId="3" borderId="0" xfId="0" applyNumberFormat="1" applyFill="1"/>
    <xf numFmtId="3" fontId="0" fillId="3" borderId="0" xfId="0" applyNumberFormat="1" applyFill="1"/>
    <xf numFmtId="165" fontId="0" fillId="3" borderId="0" xfId="2" applyNumberFormat="1" applyFont="1" applyFill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>
      <alignment horizontal="center" vertical="center"/>
    </xf>
    <xf numFmtId="3" fontId="0" fillId="0" borderId="1" xfId="0" applyNumberFormat="1" applyBorder="1"/>
    <xf numFmtId="166" fontId="6" fillId="0" borderId="0" xfId="3" applyNumberFormat="1" applyFont="1"/>
    <xf numFmtId="166" fontId="10" fillId="0" borderId="0" xfId="3" applyNumberFormat="1" applyFont="1"/>
    <xf numFmtId="166" fontId="0" fillId="0" borderId="1" xfId="0" applyNumberFormat="1" applyBorder="1"/>
    <xf numFmtId="165" fontId="4" fillId="3" borderId="1" xfId="0" applyNumberFormat="1" applyFont="1" applyFill="1" applyBorder="1"/>
    <xf numFmtId="0" fontId="4" fillId="3" borderId="1" xfId="0" applyFont="1" applyFill="1" applyBorder="1"/>
    <xf numFmtId="0" fontId="0" fillId="0" borderId="0" xfId="0" applyAlignment="1">
      <alignment horizontal="left"/>
    </xf>
    <xf numFmtId="0" fontId="13" fillId="3" borderId="0" xfId="0" applyFont="1" applyFill="1" applyAlignment="1">
      <alignment horizontal="left" vertical="center"/>
    </xf>
    <xf numFmtId="3" fontId="0" fillId="5" borderId="1" xfId="0" applyNumberFormat="1" applyFill="1" applyBorder="1"/>
    <xf numFmtId="3" fontId="0" fillId="3" borderId="1" xfId="0" applyNumberFormat="1" applyFill="1" applyBorder="1"/>
    <xf numFmtId="3" fontId="0" fillId="3" borderId="4" xfId="0" applyNumberFormat="1" applyFill="1" applyBorder="1"/>
    <xf numFmtId="3" fontId="4" fillId="3" borderId="1" xfId="0" applyNumberFormat="1" applyFont="1" applyFill="1" applyBorder="1" applyAlignment="1">
      <alignment horizontal="center"/>
    </xf>
    <xf numFmtId="14" fontId="0" fillId="0" borderId="0" xfId="0" applyNumberFormat="1"/>
    <xf numFmtId="166" fontId="6" fillId="0" borderId="1" xfId="0" applyNumberFormat="1" applyFont="1" applyBorder="1"/>
    <xf numFmtId="1" fontId="0" fillId="0" borderId="0" xfId="0" applyNumberFormat="1"/>
    <xf numFmtId="0" fontId="11" fillId="7" borderId="4" xfId="0" applyFont="1" applyFill="1" applyBorder="1" applyAlignment="1">
      <alignment horizontal="center"/>
    </xf>
    <xf numFmtId="0" fontId="11" fillId="7" borderId="9" xfId="0" applyFont="1" applyFill="1" applyBorder="1" applyAlignment="1">
      <alignment horizontal="center"/>
    </xf>
    <xf numFmtId="0" fontId="11" fillId="7" borderId="13" xfId="0" applyFont="1" applyFill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11" fillId="3" borderId="13" xfId="0" applyFont="1" applyFill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7" borderId="10" xfId="0" applyFont="1" applyFill="1" applyBorder="1" applyAlignment="1">
      <alignment horizontal="center"/>
    </xf>
    <xf numFmtId="20" fontId="4" fillId="3" borderId="1" xfId="0" applyNumberFormat="1" applyFont="1" applyFill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20" fontId="0" fillId="3" borderId="0" xfId="0" applyNumberFormat="1" applyFill="1"/>
    <xf numFmtId="0" fontId="8" fillId="4" borderId="6" xfId="0" applyFont="1" applyFill="1" applyBorder="1" applyAlignment="1">
      <alignment horizontal="center" vertical="top" wrapText="1"/>
    </xf>
    <xf numFmtId="0" fontId="8" fillId="4" borderId="7" xfId="0" applyFont="1" applyFill="1" applyBorder="1" applyAlignment="1">
      <alignment horizontal="center" vertical="top" wrapText="1"/>
    </xf>
    <xf numFmtId="3" fontId="8" fillId="4" borderId="7" xfId="0" applyNumberFormat="1" applyFont="1" applyFill="1" applyBorder="1" applyAlignment="1">
      <alignment horizontal="center" vertical="top" wrapText="1"/>
    </xf>
    <xf numFmtId="165" fontId="4" fillId="3" borderId="1" xfId="2" applyNumberFormat="1" applyFont="1" applyFill="1" applyBorder="1" applyAlignment="1">
      <alignment horizontal="center"/>
    </xf>
    <xf numFmtId="3" fontId="8" fillId="4" borderId="19" xfId="0" applyNumberFormat="1" applyFont="1" applyFill="1" applyBorder="1" applyAlignment="1">
      <alignment horizontal="center" vertical="top" wrapText="1"/>
    </xf>
    <xf numFmtId="3" fontId="18" fillId="4" borderId="6" xfId="0" applyNumberFormat="1" applyFont="1" applyFill="1" applyBorder="1" applyAlignment="1">
      <alignment horizontal="center" vertical="center" wrapText="1"/>
    </xf>
    <xf numFmtId="3" fontId="18" fillId="4" borderId="7" xfId="0" applyNumberFormat="1" applyFont="1" applyFill="1" applyBorder="1" applyAlignment="1">
      <alignment horizontal="center" vertical="center"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4" fillId="3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2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3" fontId="2" fillId="3" borderId="0" xfId="0" applyNumberFormat="1" applyFont="1" applyFill="1" applyAlignment="1">
      <alignment horizontal="center" vertical="center"/>
    </xf>
    <xf numFmtId="0" fontId="12" fillId="8" borderId="15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left" vertical="center"/>
    </xf>
    <xf numFmtId="3" fontId="11" fillId="8" borderId="1" xfId="0" applyNumberFormat="1" applyFont="1" applyFill="1" applyBorder="1" applyAlignment="1">
      <alignment horizontal="center"/>
    </xf>
    <xf numFmtId="165" fontId="11" fillId="8" borderId="1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0" fontId="12" fillId="8" borderId="8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center" vertical="center"/>
    </xf>
    <xf numFmtId="0" fontId="12" fillId="8" borderId="5" xfId="0" applyFont="1" applyFill="1" applyBorder="1" applyAlignment="1">
      <alignment horizontal="left" vertical="center"/>
    </xf>
    <xf numFmtId="3" fontId="11" fillId="8" borderId="5" xfId="0" applyNumberFormat="1" applyFont="1" applyFill="1" applyBorder="1" applyAlignment="1">
      <alignment horizontal="center"/>
    </xf>
    <xf numFmtId="165" fontId="11" fillId="8" borderId="5" xfId="0" applyNumberFormat="1" applyFont="1" applyFill="1" applyBorder="1" applyAlignment="1">
      <alignment horizontal="center"/>
    </xf>
    <xf numFmtId="0" fontId="11" fillId="8" borderId="18" xfId="0" applyFont="1" applyFill="1" applyBorder="1" applyAlignment="1">
      <alignment horizontal="center"/>
    </xf>
    <xf numFmtId="0" fontId="12" fillId="3" borderId="17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center"/>
    </xf>
    <xf numFmtId="165" fontId="11" fillId="3" borderId="2" xfId="0" applyNumberFormat="1" applyFont="1" applyFill="1" applyBorder="1" applyAlignment="1">
      <alignment horizontal="center"/>
    </xf>
    <xf numFmtId="0" fontId="11" fillId="3" borderId="20" xfId="0" applyFont="1" applyFill="1" applyBorder="1" applyAlignment="1">
      <alignment horizontal="center"/>
    </xf>
    <xf numFmtId="0" fontId="4" fillId="8" borderId="17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/>
    </xf>
    <xf numFmtId="165" fontId="4" fillId="8" borderId="1" xfId="0" applyNumberFormat="1" applyFont="1" applyFill="1" applyBorder="1"/>
    <xf numFmtId="3" fontId="4" fillId="8" borderId="1" xfId="0" applyNumberFormat="1" applyFont="1" applyFill="1" applyBorder="1" applyAlignment="1">
      <alignment horizontal="center"/>
    </xf>
    <xf numFmtId="165" fontId="4" fillId="8" borderId="1" xfId="2" applyNumberFormat="1" applyFont="1" applyFill="1" applyBorder="1" applyAlignment="1">
      <alignment horizontal="center"/>
    </xf>
    <xf numFmtId="0" fontId="4" fillId="8" borderId="16" xfId="0" applyFont="1" applyFill="1" applyBorder="1" applyAlignment="1">
      <alignment horizontal="center"/>
    </xf>
    <xf numFmtId="0" fontId="4" fillId="8" borderId="21" xfId="0" applyFont="1" applyFill="1" applyBorder="1" applyAlignment="1">
      <alignment horizontal="center" vertical="center"/>
    </xf>
    <xf numFmtId="0" fontId="4" fillId="8" borderId="1" xfId="0" applyFont="1" applyFill="1" applyBorder="1"/>
    <xf numFmtId="0" fontId="4" fillId="8" borderId="22" xfId="0" applyFont="1" applyFill="1" applyBorder="1" applyAlignment="1">
      <alignment horizontal="center" vertical="center"/>
    </xf>
    <xf numFmtId="3" fontId="15" fillId="10" borderId="1" xfId="0" applyNumberFormat="1" applyFont="1" applyFill="1" applyBorder="1" applyAlignment="1">
      <alignment horizontal="center" vertical="center"/>
    </xf>
    <xf numFmtId="165" fontId="15" fillId="10" borderId="1" xfId="2" applyNumberFormat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9" fillId="11" borderId="9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/>
    </xf>
    <xf numFmtId="0" fontId="19" fillId="11" borderId="12" xfId="0" applyFont="1" applyFill="1" applyBorder="1" applyAlignment="1">
      <alignment horizontal="center" vertical="center" wrapText="1"/>
    </xf>
    <xf numFmtId="0" fontId="19" fillId="11" borderId="11" xfId="0" applyFont="1" applyFill="1" applyBorder="1" applyAlignment="1">
      <alignment horizontal="center"/>
    </xf>
    <xf numFmtId="165" fontId="17" fillId="11" borderId="1" xfId="2" applyNumberFormat="1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 vertical="center"/>
    </xf>
    <xf numFmtId="165" fontId="16" fillId="3" borderId="0" xfId="2" applyNumberFormat="1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167" fontId="2" fillId="6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0" fontId="21" fillId="11" borderId="9" xfId="0" applyFont="1" applyFill="1" applyBorder="1" applyAlignment="1">
      <alignment horizontal="center"/>
    </xf>
    <xf numFmtId="0" fontId="21" fillId="11" borderId="1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/>
    </xf>
    <xf numFmtId="0" fontId="4" fillId="3" borderId="5" xfId="0" applyFont="1" applyFill="1" applyBorder="1"/>
    <xf numFmtId="3" fontId="4" fillId="3" borderId="5" xfId="0" applyNumberFormat="1" applyFont="1" applyFill="1" applyBorder="1" applyAlignment="1">
      <alignment horizontal="center"/>
    </xf>
    <xf numFmtId="165" fontId="4" fillId="3" borderId="5" xfId="2" applyNumberFormat="1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10" fillId="0" borderId="0" xfId="0" applyFont="1"/>
    <xf numFmtId="3" fontId="10" fillId="0" borderId="0" xfId="0" applyNumberFormat="1" applyFont="1"/>
    <xf numFmtId="0" fontId="0" fillId="11" borderId="0" xfId="0" applyFill="1"/>
    <xf numFmtId="166" fontId="0" fillId="11" borderId="0" xfId="3" applyNumberFormat="1" applyFont="1" applyFill="1"/>
    <xf numFmtId="3" fontId="6" fillId="11" borderId="0" xfId="0" applyNumberFormat="1" applyFont="1" applyFill="1"/>
    <xf numFmtId="0" fontId="6" fillId="11" borderId="0" xfId="0" quotePrefix="1" applyFont="1" applyFill="1" applyAlignment="1">
      <alignment horizontal="left"/>
    </xf>
    <xf numFmtId="0" fontId="0" fillId="11" borderId="0" xfId="0" quotePrefix="1" applyFill="1"/>
    <xf numFmtId="4" fontId="0" fillId="11" borderId="0" xfId="0" applyNumberFormat="1" applyFill="1" applyAlignment="1">
      <alignment horizontal="left"/>
    </xf>
    <xf numFmtId="4" fontId="0" fillId="11" borderId="0" xfId="0" applyNumberFormat="1" applyFill="1"/>
    <xf numFmtId="0" fontId="6" fillId="11" borderId="0" xfId="0" quotePrefix="1" applyFont="1" applyFill="1"/>
    <xf numFmtId="0" fontId="6" fillId="11" borderId="0" xfId="0" applyFont="1" applyFill="1" applyAlignment="1">
      <alignment horizontal="center"/>
    </xf>
    <xf numFmtId="0" fontId="6" fillId="11" borderId="0" xfId="0" applyFont="1" applyFill="1" applyAlignment="1">
      <alignment horizontal="left"/>
    </xf>
    <xf numFmtId="0" fontId="0" fillId="11" borderId="0" xfId="0" applyFill="1" applyAlignment="1">
      <alignment horizontal="left"/>
    </xf>
    <xf numFmtId="0" fontId="15" fillId="10" borderId="1" xfId="0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4" fillId="3" borderId="1" xfId="2" applyNumberFormat="1" applyFont="1" applyFill="1" applyBorder="1" applyAlignment="1">
      <alignment horizontal="center" vertical="center"/>
    </xf>
    <xf numFmtId="3" fontId="2" fillId="5" borderId="1" xfId="2" applyNumberFormat="1" applyFont="1" applyFill="1" applyBorder="1" applyAlignment="1">
      <alignment horizontal="center" vertical="center"/>
    </xf>
    <xf numFmtId="3" fontId="2" fillId="0" borderId="1" xfId="2" applyNumberFormat="1" applyFont="1" applyFill="1" applyBorder="1" applyAlignment="1">
      <alignment horizontal="center" vertical="center"/>
    </xf>
    <xf numFmtId="3" fontId="2" fillId="3" borderId="1" xfId="2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20" fontId="14" fillId="3" borderId="1" xfId="0" applyNumberFormat="1" applyFont="1" applyFill="1" applyBorder="1" applyAlignment="1">
      <alignment horizontal="center"/>
    </xf>
    <xf numFmtId="20" fontId="22" fillId="3" borderId="1" xfId="0" applyNumberFormat="1" applyFont="1" applyFill="1" applyBorder="1" applyAlignment="1">
      <alignment horizontal="center"/>
    </xf>
    <xf numFmtId="3" fontId="22" fillId="3" borderId="1" xfId="0" applyNumberFormat="1" applyFont="1" applyFill="1" applyBorder="1" applyAlignment="1">
      <alignment horizontal="center"/>
    </xf>
    <xf numFmtId="0" fontId="0" fillId="0" borderId="1" xfId="0" applyBorder="1"/>
    <xf numFmtId="3" fontId="20" fillId="11" borderId="1" xfId="0" applyNumberFormat="1" applyFont="1" applyFill="1" applyBorder="1" applyAlignment="1">
      <alignment horizontal="center"/>
    </xf>
    <xf numFmtId="167" fontId="20" fillId="11" borderId="1" xfId="0" applyNumberFormat="1" applyFont="1" applyFill="1" applyBorder="1" applyAlignment="1">
      <alignment horizontal="center"/>
    </xf>
    <xf numFmtId="0" fontId="20" fillId="11" borderId="1" xfId="0" applyFont="1" applyFill="1" applyBorder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165" fontId="0" fillId="3" borderId="0" xfId="2" applyNumberFormat="1" applyFont="1" applyFill="1"/>
    <xf numFmtId="0" fontId="23" fillId="3" borderId="0" xfId="0" applyFont="1" applyFill="1" applyAlignment="1">
      <alignment horizontal="left" vertical="center"/>
    </xf>
  </cellXfs>
  <cellStyles count="4">
    <cellStyle name="Millares" xfId="3" builtinId="3"/>
    <cellStyle name="Normal" xfId="0" builtinId="0"/>
    <cellStyle name="Normal 2" xfId="1" xr:uid="{00000000-0005-0000-0000-000002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Gráfico!$C$4</c:f>
              <c:strCache>
                <c:ptCount val="1"/>
                <c:pt idx="0">
                  <c:v>DUEL DAY 2021 (RECORD)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Gráfico!$M$3</c:f>
              <c:strCache>
                <c:ptCount val="1"/>
                <c:pt idx="0">
                  <c:v>Final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Gráfico!$D$4:$M$4</c15:sqref>
                  </c15:fullRef>
                </c:ext>
              </c:extLst>
              <c:f>Gráfico!$M$4</c:f>
              <c:numCache>
                <c:formatCode>#,##0</c:formatCode>
                <c:ptCount val="1"/>
                <c:pt idx="0">
                  <c:v>3525796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9-4B54-B926-00AF18AEE288}"/>
            </c:ext>
          </c:extLst>
        </c:ser>
        <c:ser>
          <c:idx val="1"/>
          <c:order val="1"/>
          <c:tx>
            <c:strRef>
              <c:f>Gráfico!$C$5</c:f>
              <c:strCache>
                <c:ptCount val="1"/>
                <c:pt idx="0">
                  <c:v>BULLSEYE DAY 2023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Gráfico!$M$3</c:f>
              <c:strCache>
                <c:ptCount val="1"/>
                <c:pt idx="0">
                  <c:v>Final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Gráfico!$D$5:$M$5</c15:sqref>
                  </c15:fullRef>
                </c:ext>
              </c:extLst>
              <c:f>Gráfico!$M$5</c:f>
              <c:numCache>
                <c:formatCode>#,##0</c:formatCode>
                <c:ptCount val="1"/>
                <c:pt idx="0">
                  <c:v>3218580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B9-4B54-B926-00AF18AEE288}"/>
            </c:ext>
          </c:extLst>
        </c:ser>
        <c:ser>
          <c:idx val="2"/>
          <c:order val="2"/>
          <c:tx>
            <c:strRef>
              <c:f>Gráfico!$C$6</c:f>
              <c:strCache>
                <c:ptCount val="1"/>
                <c:pt idx="0">
                  <c:v>SEBASTIAN OPEN DAY 2024</c:v>
                </c:pt>
              </c:strCache>
            </c:strRef>
          </c:tx>
          <c:spPr>
            <a:solidFill>
              <a:srgbClr val="C00000"/>
            </a:solidFill>
            <a:ln w="38100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Wuerth Extra Bold Cond" panose="020B0806020204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Gráfico!$D$3:$M$3</c15:sqref>
                  </c15:fullRef>
                </c:ext>
              </c:extLst>
              <c:f>Gráfico!$M$3</c:f>
              <c:strCache>
                <c:ptCount val="1"/>
                <c:pt idx="0">
                  <c:v>Final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Gráfico!$D$6:$M$6</c15:sqref>
                  </c15:fullRef>
                </c:ext>
              </c:extLst>
              <c:f>Gráfico!$M$6</c:f>
              <c:numCache>
                <c:formatCode>#,##0</c:formatCode>
                <c:ptCount val="1"/>
                <c:pt idx="0">
                  <c:v>2885491.83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B9-4B54-B926-00AF18AEE28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50937408"/>
        <c:axId val="750929920"/>
      </c:barChart>
      <c:catAx>
        <c:axId val="75093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rgbClr val="FF0000"/>
                </a:solidFill>
                <a:latin typeface="Wuerth Book" panose="020B0502020204020303" pitchFamily="34" charset="0"/>
                <a:ea typeface="+mn-ea"/>
                <a:cs typeface="+mn-cs"/>
              </a:defRPr>
            </a:pPr>
            <a:endParaRPr lang="es-ES"/>
          </a:p>
        </c:txPr>
        <c:crossAx val="750929920"/>
        <c:crosses val="autoZero"/>
        <c:auto val="1"/>
        <c:lblAlgn val="ctr"/>
        <c:lblOffset val="100"/>
        <c:noMultiLvlLbl val="0"/>
      </c:catAx>
      <c:valAx>
        <c:axId val="750929920"/>
        <c:scaling>
          <c:orientation val="minMax"/>
          <c:max val="4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50937408"/>
        <c:crosses val="autoZero"/>
        <c:crossBetween val="between"/>
        <c:majorUnit val="1000000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 dpi="0" rotWithShape="1">
      <a:blip xmlns:r="http://schemas.openxmlformats.org/officeDocument/2006/relationships" r:embed="rId3">
        <a:alphaModFix amt="57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11641</xdr:rowOff>
    </xdr:from>
    <xdr:to>
      <xdr:col>15</xdr:col>
      <xdr:colOff>30692</xdr:colOff>
      <xdr:row>35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979610-D065-ED9F-4080-E89FDAA9B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304799</xdr:colOff>
      <xdr:row>10</xdr:row>
      <xdr:rowOff>95250</xdr:rowOff>
    </xdr:from>
    <xdr:to>
      <xdr:col>18</xdr:col>
      <xdr:colOff>381924</xdr:colOff>
      <xdr:row>34</xdr:row>
      <xdr:rowOff>188384</xdr:rowOff>
    </xdr:to>
    <xdr:pic>
      <xdr:nvPicPr>
        <xdr:cNvPr id="3" name="object 10">
          <a:extLst>
            <a:ext uri="{FF2B5EF4-FFF2-40B4-BE49-F238E27FC236}">
              <a16:creationId xmlns:a16="http://schemas.microsoft.com/office/drawing/2014/main" id="{F897C3D2-3735-2502-E3EF-0E88C9AA2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0216" y="2084917"/>
          <a:ext cx="2363125" cy="4665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885825</xdr:colOff>
      <xdr:row>0</xdr:row>
      <xdr:rowOff>728920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72E9A4D-538B-1D19-8C45-63F57F787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95325" cy="690820"/>
        </a:xfrm>
        <a:prstGeom prst="rect">
          <a:avLst/>
        </a:prstGeom>
      </xdr:spPr>
    </xdr:pic>
    <xdr:clientData/>
  </xdr:twoCellAnchor>
  <xdr:twoCellAnchor>
    <xdr:from>
      <xdr:col>11</xdr:col>
      <xdr:colOff>419101</xdr:colOff>
      <xdr:row>1</xdr:row>
      <xdr:rowOff>47625</xdr:rowOff>
    </xdr:from>
    <xdr:to>
      <xdr:col>14</xdr:col>
      <xdr:colOff>241579</xdr:colOff>
      <xdr:row>20</xdr:row>
      <xdr:rowOff>47625</xdr:rowOff>
    </xdr:to>
    <xdr:pic>
      <xdr:nvPicPr>
        <xdr:cNvPr id="3" name="object 10">
          <a:extLst>
            <a:ext uri="{FF2B5EF4-FFF2-40B4-BE49-F238E27FC236}">
              <a16:creationId xmlns:a16="http://schemas.microsoft.com/office/drawing/2014/main" id="{0193546F-B40B-4701-BA43-47EF837E5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0376" y="88582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180975</xdr:rowOff>
    </xdr:from>
    <xdr:to>
      <xdr:col>0</xdr:col>
      <xdr:colOff>1038225</xdr:colOff>
      <xdr:row>0</xdr:row>
      <xdr:rowOff>871795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71A871-5A63-47F3-91AB-F6DDF58F4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180975"/>
          <a:ext cx="695325" cy="69082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3</xdr:row>
      <xdr:rowOff>0</xdr:rowOff>
    </xdr:from>
    <xdr:to>
      <xdr:col>9</xdr:col>
      <xdr:colOff>1346478</xdr:colOff>
      <xdr:row>21</xdr:row>
      <xdr:rowOff>133350</xdr:rowOff>
    </xdr:to>
    <xdr:pic>
      <xdr:nvPicPr>
        <xdr:cNvPr id="2" name="object 10">
          <a:extLst>
            <a:ext uri="{FF2B5EF4-FFF2-40B4-BE49-F238E27FC236}">
              <a16:creationId xmlns:a16="http://schemas.microsoft.com/office/drawing/2014/main" id="{6CF1C808-3991-458E-856B-57EFFEF64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562100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22</xdr:row>
      <xdr:rowOff>209550</xdr:rowOff>
    </xdr:from>
    <xdr:to>
      <xdr:col>9</xdr:col>
      <xdr:colOff>1346478</xdr:colOff>
      <xdr:row>41</xdr:row>
      <xdr:rowOff>123825</xdr:rowOff>
    </xdr:to>
    <xdr:pic>
      <xdr:nvPicPr>
        <xdr:cNvPr id="3" name="object 10">
          <a:extLst>
            <a:ext uri="{FF2B5EF4-FFF2-40B4-BE49-F238E27FC236}">
              <a16:creationId xmlns:a16="http://schemas.microsoft.com/office/drawing/2014/main" id="{4439DFED-CCA9-4E0F-A7B1-BFEBBE57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602932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43</xdr:row>
      <xdr:rowOff>0</xdr:rowOff>
    </xdr:from>
    <xdr:to>
      <xdr:col>9</xdr:col>
      <xdr:colOff>1346478</xdr:colOff>
      <xdr:row>61</xdr:row>
      <xdr:rowOff>133350</xdr:rowOff>
    </xdr:to>
    <xdr:pic>
      <xdr:nvPicPr>
        <xdr:cNvPr id="5" name="object 10">
          <a:extLst>
            <a:ext uri="{FF2B5EF4-FFF2-40B4-BE49-F238E27FC236}">
              <a16:creationId xmlns:a16="http://schemas.microsoft.com/office/drawing/2014/main" id="{621A8131-9992-4D52-9E91-FE71083F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0515600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63</xdr:row>
      <xdr:rowOff>0</xdr:rowOff>
    </xdr:from>
    <xdr:to>
      <xdr:col>9</xdr:col>
      <xdr:colOff>1346478</xdr:colOff>
      <xdr:row>81</xdr:row>
      <xdr:rowOff>133350</xdr:rowOff>
    </xdr:to>
    <xdr:pic>
      <xdr:nvPicPr>
        <xdr:cNvPr id="6" name="object 10">
          <a:extLst>
            <a:ext uri="{FF2B5EF4-FFF2-40B4-BE49-F238E27FC236}">
              <a16:creationId xmlns:a16="http://schemas.microsoft.com/office/drawing/2014/main" id="{90CFE465-43A8-4F92-9072-23E002840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4992350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83</xdr:row>
      <xdr:rowOff>0</xdr:rowOff>
    </xdr:from>
    <xdr:to>
      <xdr:col>9</xdr:col>
      <xdr:colOff>1346478</xdr:colOff>
      <xdr:row>101</xdr:row>
      <xdr:rowOff>142875</xdr:rowOff>
    </xdr:to>
    <xdr:pic>
      <xdr:nvPicPr>
        <xdr:cNvPr id="7" name="object 10">
          <a:extLst>
            <a:ext uri="{FF2B5EF4-FFF2-40B4-BE49-F238E27FC236}">
              <a16:creationId xmlns:a16="http://schemas.microsoft.com/office/drawing/2014/main" id="{67879186-6BCF-4228-8F3A-B6EA80C9B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19469100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103</xdr:row>
      <xdr:rowOff>0</xdr:rowOff>
    </xdr:from>
    <xdr:to>
      <xdr:col>9</xdr:col>
      <xdr:colOff>1346478</xdr:colOff>
      <xdr:row>121</xdr:row>
      <xdr:rowOff>133350</xdr:rowOff>
    </xdr:to>
    <xdr:pic>
      <xdr:nvPicPr>
        <xdr:cNvPr id="8" name="object 10">
          <a:extLst>
            <a:ext uri="{FF2B5EF4-FFF2-40B4-BE49-F238E27FC236}">
              <a16:creationId xmlns:a16="http://schemas.microsoft.com/office/drawing/2014/main" id="{F5D462EA-28D7-458E-8304-95F82D386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3175" y="2393632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47625</xdr:colOff>
      <xdr:row>125</xdr:row>
      <xdr:rowOff>28575</xdr:rowOff>
    </xdr:from>
    <xdr:to>
      <xdr:col>9</xdr:col>
      <xdr:colOff>1394103</xdr:colOff>
      <xdr:row>143</xdr:row>
      <xdr:rowOff>161925</xdr:rowOff>
    </xdr:to>
    <xdr:pic>
      <xdr:nvPicPr>
        <xdr:cNvPr id="9" name="object 10">
          <a:extLst>
            <a:ext uri="{FF2B5EF4-FFF2-40B4-BE49-F238E27FC236}">
              <a16:creationId xmlns:a16="http://schemas.microsoft.com/office/drawing/2014/main" id="{95AEFA96-07CD-43C3-99BE-7873F65E8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2888932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1</xdr:col>
      <xdr:colOff>371475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49C451-5496-4789-93F8-790E763D5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>
    <xdr:from>
      <xdr:col>7</xdr:col>
      <xdr:colOff>569919</xdr:colOff>
      <xdr:row>8</xdr:row>
      <xdr:rowOff>85724</xdr:rowOff>
    </xdr:from>
    <xdr:to>
      <xdr:col>11</xdr:col>
      <xdr:colOff>301057</xdr:colOff>
      <xdr:row>34</xdr:row>
      <xdr:rowOff>76200</xdr:rowOff>
    </xdr:to>
    <xdr:pic>
      <xdr:nvPicPr>
        <xdr:cNvPr id="2" name="object 10">
          <a:extLst>
            <a:ext uri="{FF2B5EF4-FFF2-40B4-BE49-F238E27FC236}">
              <a16:creationId xmlns:a16="http://schemas.microsoft.com/office/drawing/2014/main" id="{82D2B832-AC21-485C-B236-BF9AABE95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9994" y="2733674"/>
          <a:ext cx="2779138" cy="548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38100</xdr:rowOff>
    </xdr:from>
    <xdr:to>
      <xdr:col>0</xdr:col>
      <xdr:colOff>819149</xdr:colOff>
      <xdr:row>0</xdr:row>
      <xdr:rowOff>674293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3428F9-2258-4A21-9A90-0A77ABCC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38100"/>
          <a:ext cx="628649" cy="636193"/>
        </a:xfrm>
        <a:prstGeom prst="rect">
          <a:avLst/>
        </a:prstGeom>
      </xdr:spPr>
    </xdr:pic>
    <xdr:clientData/>
  </xdr:twoCellAnchor>
  <xdr:twoCellAnchor>
    <xdr:from>
      <xdr:col>6</xdr:col>
      <xdr:colOff>317499</xdr:colOff>
      <xdr:row>0</xdr:row>
      <xdr:rowOff>833437</xdr:rowOff>
    </xdr:from>
    <xdr:to>
      <xdr:col>7</xdr:col>
      <xdr:colOff>512436</xdr:colOff>
      <xdr:row>9</xdr:row>
      <xdr:rowOff>55562</xdr:rowOff>
    </xdr:to>
    <xdr:pic>
      <xdr:nvPicPr>
        <xdr:cNvPr id="3" name="object 10">
          <a:extLst>
            <a:ext uri="{FF2B5EF4-FFF2-40B4-BE49-F238E27FC236}">
              <a16:creationId xmlns:a16="http://schemas.microsoft.com/office/drawing/2014/main" id="{E2E76963-26B5-45E0-BB14-38D02DDE6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9187" y="833437"/>
          <a:ext cx="956937" cy="188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57150</xdr:rowOff>
    </xdr:from>
    <xdr:to>
      <xdr:col>0</xdr:col>
      <xdr:colOff>923925</xdr:colOff>
      <xdr:row>0</xdr:row>
      <xdr:rowOff>747970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D57870-07E3-4079-84B1-CAD2D1FA1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57150"/>
          <a:ext cx="695325" cy="690820"/>
        </a:xfrm>
        <a:prstGeom prst="rect">
          <a:avLst/>
        </a:prstGeom>
      </xdr:spPr>
    </xdr:pic>
    <xdr:clientData/>
  </xdr:twoCellAnchor>
  <xdr:twoCellAnchor>
    <xdr:from>
      <xdr:col>6</xdr:col>
      <xdr:colOff>247650</xdr:colOff>
      <xdr:row>1</xdr:row>
      <xdr:rowOff>57150</xdr:rowOff>
    </xdr:from>
    <xdr:to>
      <xdr:col>8</xdr:col>
      <xdr:colOff>253141</xdr:colOff>
      <xdr:row>15</xdr:row>
      <xdr:rowOff>161925</xdr:rowOff>
    </xdr:to>
    <xdr:pic>
      <xdr:nvPicPr>
        <xdr:cNvPr id="2" name="object 10">
          <a:extLst>
            <a:ext uri="{FF2B5EF4-FFF2-40B4-BE49-F238E27FC236}">
              <a16:creationId xmlns:a16="http://schemas.microsoft.com/office/drawing/2014/main" id="{1BFC3298-5A23-4460-8569-78B277162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923925"/>
          <a:ext cx="1529491" cy="3019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180975</xdr:rowOff>
    </xdr:from>
    <xdr:to>
      <xdr:col>0</xdr:col>
      <xdr:colOff>1133475</xdr:colOff>
      <xdr:row>0</xdr:row>
      <xdr:rowOff>871795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38194F-4141-4A20-B82E-E0CD4ABD7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180975"/>
          <a:ext cx="695325" cy="69082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2</xdr:row>
      <xdr:rowOff>1</xdr:rowOff>
    </xdr:from>
    <xdr:to>
      <xdr:col>10</xdr:col>
      <xdr:colOff>290160</xdr:colOff>
      <xdr:row>19</xdr:row>
      <xdr:rowOff>180976</xdr:rowOff>
    </xdr:to>
    <xdr:pic>
      <xdr:nvPicPr>
        <xdr:cNvPr id="2" name="object 10">
          <a:extLst>
            <a:ext uri="{FF2B5EF4-FFF2-40B4-BE49-F238E27FC236}">
              <a16:creationId xmlns:a16="http://schemas.microsoft.com/office/drawing/2014/main" id="{2F131AE7-F30A-402B-8E2F-2A05B2015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3325" y="1266826"/>
          <a:ext cx="1814160" cy="3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590550</xdr:colOff>
      <xdr:row>21</xdr:row>
      <xdr:rowOff>133351</xdr:rowOff>
    </xdr:from>
    <xdr:to>
      <xdr:col>10</xdr:col>
      <xdr:colOff>238125</xdr:colOff>
      <xdr:row>40</xdr:row>
      <xdr:rowOff>150018</xdr:rowOff>
    </xdr:to>
    <xdr:pic>
      <xdr:nvPicPr>
        <xdr:cNvPr id="4" name="object 10">
          <a:extLst>
            <a:ext uri="{FF2B5EF4-FFF2-40B4-BE49-F238E27FC236}">
              <a16:creationId xmlns:a16="http://schemas.microsoft.com/office/drawing/2014/main" id="{39947B02-32C3-4492-8513-FF8DF85D5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1875" y="5200651"/>
          <a:ext cx="1933575" cy="3817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581025</xdr:colOff>
      <xdr:row>42</xdr:row>
      <xdr:rowOff>152401</xdr:rowOff>
    </xdr:from>
    <xdr:to>
      <xdr:col>10</xdr:col>
      <xdr:colOff>321480</xdr:colOff>
      <xdr:row>62</xdr:row>
      <xdr:rowOff>152401</xdr:rowOff>
    </xdr:to>
    <xdr:pic>
      <xdr:nvPicPr>
        <xdr:cNvPr id="5" name="object 10">
          <a:extLst>
            <a:ext uri="{FF2B5EF4-FFF2-40B4-BE49-F238E27FC236}">
              <a16:creationId xmlns:a16="http://schemas.microsoft.com/office/drawing/2014/main" id="{408F5976-36D7-4A49-8AA4-B3DA6E1B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2350" y="9420226"/>
          <a:ext cx="2026455" cy="400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600075</xdr:colOff>
      <xdr:row>64</xdr:row>
      <xdr:rowOff>152400</xdr:rowOff>
    </xdr:from>
    <xdr:to>
      <xdr:col>10</xdr:col>
      <xdr:colOff>422553</xdr:colOff>
      <xdr:row>85</xdr:row>
      <xdr:rowOff>114300</xdr:rowOff>
    </xdr:to>
    <xdr:pic>
      <xdr:nvPicPr>
        <xdr:cNvPr id="6" name="object 10">
          <a:extLst>
            <a:ext uri="{FF2B5EF4-FFF2-40B4-BE49-F238E27FC236}">
              <a16:creationId xmlns:a16="http://schemas.microsoft.com/office/drawing/2014/main" id="{2F01D943-EB90-435C-A99C-B2A958319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1382077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647700</xdr:colOff>
      <xdr:row>87</xdr:row>
      <xdr:rowOff>19050</xdr:rowOff>
    </xdr:from>
    <xdr:to>
      <xdr:col>10</xdr:col>
      <xdr:colOff>238583</xdr:colOff>
      <xdr:row>105</xdr:row>
      <xdr:rowOff>123825</xdr:rowOff>
    </xdr:to>
    <xdr:pic>
      <xdr:nvPicPr>
        <xdr:cNvPr id="7" name="object 10">
          <a:extLst>
            <a:ext uri="{FF2B5EF4-FFF2-40B4-BE49-F238E27FC236}">
              <a16:creationId xmlns:a16="http://schemas.microsoft.com/office/drawing/2014/main" id="{5DCEC4B8-6512-4A5A-88B5-90DCE4D2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8288000"/>
          <a:ext cx="1876883" cy="3705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533400</xdr:colOff>
      <xdr:row>107</xdr:row>
      <xdr:rowOff>38100</xdr:rowOff>
    </xdr:from>
    <xdr:to>
      <xdr:col>10</xdr:col>
      <xdr:colOff>355878</xdr:colOff>
      <xdr:row>128</xdr:row>
      <xdr:rowOff>28575</xdr:rowOff>
    </xdr:to>
    <xdr:pic>
      <xdr:nvPicPr>
        <xdr:cNvPr id="8" name="object 10">
          <a:extLst>
            <a:ext uri="{FF2B5EF4-FFF2-40B4-BE49-F238E27FC236}">
              <a16:creationId xmlns:a16="http://schemas.microsoft.com/office/drawing/2014/main" id="{92327845-9F56-4D5C-959B-9400917E6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22307550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638175</xdr:colOff>
      <xdr:row>130</xdr:row>
      <xdr:rowOff>161925</xdr:rowOff>
    </xdr:from>
    <xdr:to>
      <xdr:col>10</xdr:col>
      <xdr:colOff>460653</xdr:colOff>
      <xdr:row>151</xdr:row>
      <xdr:rowOff>123825</xdr:rowOff>
    </xdr:to>
    <xdr:pic>
      <xdr:nvPicPr>
        <xdr:cNvPr id="9" name="object 10">
          <a:extLst>
            <a:ext uri="{FF2B5EF4-FFF2-40B4-BE49-F238E27FC236}">
              <a16:creationId xmlns:a16="http://schemas.microsoft.com/office/drawing/2014/main" id="{40B32F82-1A13-4127-8D39-0395577E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27003375"/>
          <a:ext cx="2108478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ncon, Maite" id="{064F67D6-550F-4B31-9F4E-37A39F79966C}" userId="S::WN00089620@wgs.wuerth.com::f97c1e71-febe-43ae-9fef-4aad4696390c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93" dT="2023-07-06T14:17:05.36" personId="{064F67D6-550F-4B31-9F4E-37A39F79966C}" id="{4623908F-E8D7-4A69-B814-6593A840BF8D}">
    <text xml:space="preserve">Antes era el 53308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8EA7-0748-4CF8-93FB-2926C325EB9B}">
  <dimension ref="A1:AK123"/>
  <sheetViews>
    <sheetView zoomScale="90" zoomScaleNormal="90" workbookViewId="0"/>
  </sheetViews>
  <sheetFormatPr baseColWidth="10" defaultRowHeight="14.5" x14ac:dyDescent="0.35"/>
  <cols>
    <col min="3" max="3" width="26.54296875" bestFit="1" customWidth="1"/>
    <col min="13" max="13" width="12.7265625" bestFit="1" customWidth="1"/>
    <col min="17" max="37" width="11.453125" style="84"/>
  </cols>
  <sheetData>
    <row r="1" spans="1:16" x14ac:dyDescent="0.3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2" spans="1:16" x14ac:dyDescent="0.35">
      <c r="A2" s="84"/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</row>
    <row r="3" spans="1:16" ht="16" x14ac:dyDescent="0.4">
      <c r="A3" s="84"/>
      <c r="B3" s="84"/>
      <c r="C3" s="99"/>
      <c r="D3" s="218">
        <v>0.375</v>
      </c>
      <c r="E3" s="129">
        <v>0.41666666666666669</v>
      </c>
      <c r="F3" s="218">
        <v>0.45833333333333298</v>
      </c>
      <c r="G3" s="129">
        <v>0.5</v>
      </c>
      <c r="H3" s="218">
        <v>0.54166666666666596</v>
      </c>
      <c r="I3" s="129">
        <v>0.58333333333333304</v>
      </c>
      <c r="J3" s="218">
        <v>0.625</v>
      </c>
      <c r="K3" s="129">
        <v>0.66666666666666596</v>
      </c>
      <c r="L3" s="218">
        <v>0.70833333333333304</v>
      </c>
      <c r="M3" s="219" t="s">
        <v>623</v>
      </c>
      <c r="N3" s="84"/>
      <c r="O3" s="84"/>
      <c r="P3" s="84"/>
    </row>
    <row r="4" spans="1:16" ht="16" x14ac:dyDescent="0.4">
      <c r="A4" s="84"/>
      <c r="B4" s="84"/>
      <c r="C4" s="110" t="s">
        <v>969</v>
      </c>
      <c r="D4" s="130">
        <v>138814</v>
      </c>
      <c r="E4" s="116">
        <v>281140</v>
      </c>
      <c r="F4" s="130">
        <v>666654</v>
      </c>
      <c r="G4" s="116">
        <v>1046386</v>
      </c>
      <c r="H4" s="130">
        <v>1228652</v>
      </c>
      <c r="I4" s="116">
        <v>1876244</v>
      </c>
      <c r="J4" s="130">
        <v>2208391</v>
      </c>
      <c r="K4" s="116">
        <v>2333504</v>
      </c>
      <c r="L4" s="130">
        <v>2729914</v>
      </c>
      <c r="M4" s="220">
        <v>3525796</v>
      </c>
      <c r="N4" s="84"/>
      <c r="O4" s="84"/>
      <c r="P4" s="84"/>
    </row>
    <row r="5" spans="1:16" ht="16" x14ac:dyDescent="0.4">
      <c r="A5" s="84"/>
      <c r="B5" s="84"/>
      <c r="C5" s="110" t="s">
        <v>741</v>
      </c>
      <c r="D5" s="130">
        <v>234922</v>
      </c>
      <c r="E5" s="116">
        <v>620076</v>
      </c>
      <c r="F5" s="130">
        <v>985745</v>
      </c>
      <c r="G5" s="116">
        <v>1443471</v>
      </c>
      <c r="H5" s="130">
        <v>1818354</v>
      </c>
      <c r="I5" s="116">
        <v>2160769</v>
      </c>
      <c r="J5" s="130">
        <v>2318209</v>
      </c>
      <c r="K5" s="116">
        <v>2514689</v>
      </c>
      <c r="L5" s="130">
        <v>2780565</v>
      </c>
      <c r="M5" s="220">
        <v>3218580</v>
      </c>
      <c r="N5" s="84"/>
      <c r="O5" s="84"/>
      <c r="P5" s="84"/>
    </row>
    <row r="6" spans="1:16" ht="16" x14ac:dyDescent="0.4">
      <c r="A6" s="84"/>
      <c r="B6" s="84"/>
      <c r="C6" s="110" t="s">
        <v>742</v>
      </c>
      <c r="D6" s="130">
        <v>253917</v>
      </c>
      <c r="E6" s="116">
        <v>648310</v>
      </c>
      <c r="F6" s="130">
        <v>867950</v>
      </c>
      <c r="G6" s="116">
        <v>1210592.0999999999</v>
      </c>
      <c r="H6" s="130">
        <v>1632835.8699999999</v>
      </c>
      <c r="I6" s="116">
        <v>1899098</v>
      </c>
      <c r="J6" s="130">
        <v>2082077.6800000004</v>
      </c>
      <c r="K6" s="116">
        <v>2291470</v>
      </c>
      <c r="L6" s="130">
        <v>2510740.8200000012</v>
      </c>
      <c r="M6" s="220">
        <v>2885491.83</v>
      </c>
      <c r="N6" s="84"/>
      <c r="O6" s="84"/>
      <c r="P6" s="84"/>
    </row>
    <row r="7" spans="1:16" x14ac:dyDescent="0.35">
      <c r="A7" s="84"/>
      <c r="B7" s="84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84"/>
      <c r="O7" s="84"/>
      <c r="P7" s="84"/>
    </row>
    <row r="8" spans="1:16" x14ac:dyDescent="0.35">
      <c r="A8" s="84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</row>
    <row r="9" spans="1:16" x14ac:dyDescent="0.35">
      <c r="A9" s="84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</row>
    <row r="10" spans="1:16" x14ac:dyDescent="0.35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131"/>
      <c r="O10" s="84"/>
      <c r="P10" s="84"/>
    </row>
    <row r="11" spans="1:16" x14ac:dyDescent="0.3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131"/>
      <c r="O11" s="84"/>
      <c r="P11" s="84"/>
    </row>
    <row r="12" spans="1:16" x14ac:dyDescent="0.35">
      <c r="A12" s="84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131"/>
      <c r="O12" s="84"/>
      <c r="P12" s="84"/>
    </row>
    <row r="13" spans="1:16" x14ac:dyDescent="0.35">
      <c r="A13" s="84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131"/>
      <c r="O13" s="84"/>
      <c r="P13" s="84"/>
    </row>
    <row r="14" spans="1:16" x14ac:dyDescent="0.35">
      <c r="A14" s="84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131"/>
      <c r="O14" s="84"/>
      <c r="P14" s="84"/>
    </row>
    <row r="15" spans="1:16" x14ac:dyDescent="0.35">
      <c r="A15" s="84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131"/>
      <c r="O15" s="84"/>
      <c r="P15" s="84"/>
    </row>
    <row r="16" spans="1:16" x14ac:dyDescent="0.35">
      <c r="A16" s="84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131"/>
      <c r="O16" s="84"/>
      <c r="P16" s="84"/>
    </row>
    <row r="17" spans="1:16" x14ac:dyDescent="0.35">
      <c r="A17" s="84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131"/>
      <c r="O17" s="84"/>
      <c r="P17" s="84"/>
    </row>
    <row r="18" spans="1:16" x14ac:dyDescent="0.35">
      <c r="A18" s="84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131"/>
      <c r="O18" s="84"/>
      <c r="P18" s="84"/>
    </row>
    <row r="19" spans="1:16" x14ac:dyDescent="0.35">
      <c r="A19" s="84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131"/>
      <c r="O19" s="84"/>
      <c r="P19" s="84"/>
    </row>
    <row r="20" spans="1:16" x14ac:dyDescent="0.35">
      <c r="A20" s="84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131"/>
      <c r="O20" s="84"/>
      <c r="P20" s="84"/>
    </row>
    <row r="21" spans="1:16" x14ac:dyDescent="0.35">
      <c r="A21" s="84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131"/>
      <c r="O21" s="84"/>
      <c r="P21" s="84"/>
    </row>
    <row r="22" spans="1:16" x14ac:dyDescent="0.35">
      <c r="A22" s="84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131"/>
      <c r="O22" s="84"/>
      <c r="P22" s="84"/>
    </row>
    <row r="23" spans="1:16" x14ac:dyDescent="0.35">
      <c r="A23" s="84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</row>
    <row r="24" spans="1:16" x14ac:dyDescent="0.35">
      <c r="A24" s="84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</row>
    <row r="25" spans="1:16" x14ac:dyDescent="0.35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</row>
    <row r="26" spans="1:16" x14ac:dyDescent="0.35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</row>
    <row r="27" spans="1:16" x14ac:dyDescent="0.35">
      <c r="A27" s="84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</row>
    <row r="28" spans="1:16" x14ac:dyDescent="0.35">
      <c r="A28" s="84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</row>
    <row r="29" spans="1:16" x14ac:dyDescent="0.35">
      <c r="A29" s="84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</row>
    <row r="30" spans="1:16" x14ac:dyDescent="0.35">
      <c r="A30" s="84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</row>
    <row r="31" spans="1:16" x14ac:dyDescent="0.35">
      <c r="A31" s="84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</row>
    <row r="32" spans="1:16" x14ac:dyDescent="0.35">
      <c r="A32" s="84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</row>
    <row r="33" spans="1:16" x14ac:dyDescent="0.35">
      <c r="A33" s="84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</row>
    <row r="34" spans="1:16" x14ac:dyDescent="0.35">
      <c r="A34" s="84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</row>
    <row r="35" spans="1:16" x14ac:dyDescent="0.3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</row>
    <row r="36" spans="1:16" x14ac:dyDescent="0.3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</row>
    <row r="37" spans="1:16" x14ac:dyDescent="0.3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</row>
    <row r="38" spans="1:16" x14ac:dyDescent="0.3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</row>
    <row r="39" spans="1:16" s="84" customFormat="1" x14ac:dyDescent="0.35"/>
    <row r="40" spans="1:16" s="84" customFormat="1" x14ac:dyDescent="0.35"/>
    <row r="41" spans="1:16" s="84" customFormat="1" x14ac:dyDescent="0.35"/>
    <row r="42" spans="1:16" s="84" customFormat="1" x14ac:dyDescent="0.35"/>
    <row r="43" spans="1:16" s="84" customFormat="1" x14ac:dyDescent="0.35"/>
    <row r="44" spans="1:16" s="84" customFormat="1" x14ac:dyDescent="0.35"/>
    <row r="45" spans="1:16" s="84" customFormat="1" x14ac:dyDescent="0.35"/>
    <row r="46" spans="1:16" s="84" customFormat="1" x14ac:dyDescent="0.35"/>
    <row r="47" spans="1:16" s="84" customFormat="1" x14ac:dyDescent="0.35"/>
    <row r="48" spans="1:16" s="84" customFormat="1" x14ac:dyDescent="0.35"/>
    <row r="49" s="84" customFormat="1" x14ac:dyDescent="0.35"/>
    <row r="50" s="84" customFormat="1" x14ac:dyDescent="0.35"/>
    <row r="51" s="84" customFormat="1" x14ac:dyDescent="0.35"/>
    <row r="52" s="84" customFormat="1" x14ac:dyDescent="0.35"/>
    <row r="53" s="84" customFormat="1" x14ac:dyDescent="0.35"/>
    <row r="54" s="84" customFormat="1" x14ac:dyDescent="0.35"/>
    <row r="55" s="84" customFormat="1" x14ac:dyDescent="0.35"/>
    <row r="56" s="84" customFormat="1" x14ac:dyDescent="0.35"/>
    <row r="57" s="84" customFormat="1" x14ac:dyDescent="0.35"/>
    <row r="58" s="84" customFormat="1" x14ac:dyDescent="0.35"/>
    <row r="59" s="84" customFormat="1" x14ac:dyDescent="0.35"/>
    <row r="60" s="84" customFormat="1" x14ac:dyDescent="0.35"/>
    <row r="61" s="84" customFormat="1" x14ac:dyDescent="0.35"/>
    <row r="62" s="84" customFormat="1" x14ac:dyDescent="0.35"/>
    <row r="63" s="84" customFormat="1" x14ac:dyDescent="0.35"/>
    <row r="64" s="84" customFormat="1" x14ac:dyDescent="0.35"/>
    <row r="65" s="84" customFormat="1" x14ac:dyDescent="0.35"/>
    <row r="66" s="84" customFormat="1" x14ac:dyDescent="0.35"/>
    <row r="67" s="84" customFormat="1" x14ac:dyDescent="0.35"/>
    <row r="68" s="84" customFormat="1" x14ac:dyDescent="0.35"/>
    <row r="69" s="84" customFormat="1" x14ac:dyDescent="0.35"/>
    <row r="70" s="84" customFormat="1" x14ac:dyDescent="0.35"/>
    <row r="71" s="84" customFormat="1" x14ac:dyDescent="0.35"/>
    <row r="72" s="84" customFormat="1" x14ac:dyDescent="0.35"/>
    <row r="73" s="84" customFormat="1" x14ac:dyDescent="0.35"/>
    <row r="74" s="84" customFormat="1" x14ac:dyDescent="0.35"/>
    <row r="75" s="84" customFormat="1" x14ac:dyDescent="0.35"/>
    <row r="76" s="84" customFormat="1" x14ac:dyDescent="0.35"/>
    <row r="77" s="84" customFormat="1" x14ac:dyDescent="0.35"/>
    <row r="78" s="84" customFormat="1" x14ac:dyDescent="0.35"/>
    <row r="79" s="84" customFormat="1" x14ac:dyDescent="0.35"/>
    <row r="80" s="84" customFormat="1" x14ac:dyDescent="0.35"/>
    <row r="81" s="84" customFormat="1" x14ac:dyDescent="0.35"/>
    <row r="82" s="84" customFormat="1" x14ac:dyDescent="0.35"/>
    <row r="83" s="84" customFormat="1" x14ac:dyDescent="0.35"/>
    <row r="84" s="84" customFormat="1" x14ac:dyDescent="0.35"/>
    <row r="85" s="84" customFormat="1" x14ac:dyDescent="0.35"/>
    <row r="86" s="84" customFormat="1" x14ac:dyDescent="0.35"/>
    <row r="87" s="84" customFormat="1" x14ac:dyDescent="0.35"/>
    <row r="88" s="84" customFormat="1" x14ac:dyDescent="0.35"/>
    <row r="89" s="84" customFormat="1" x14ac:dyDescent="0.35"/>
    <row r="90" s="84" customFormat="1" x14ac:dyDescent="0.35"/>
    <row r="91" s="84" customFormat="1" x14ac:dyDescent="0.35"/>
    <row r="92" s="84" customFormat="1" x14ac:dyDescent="0.35"/>
    <row r="93" s="84" customFormat="1" x14ac:dyDescent="0.35"/>
    <row r="94" s="84" customFormat="1" x14ac:dyDescent="0.35"/>
    <row r="95" s="84" customFormat="1" x14ac:dyDescent="0.35"/>
    <row r="96" s="84" customFormat="1" x14ac:dyDescent="0.35"/>
    <row r="97" s="84" customFormat="1" x14ac:dyDescent="0.35"/>
    <row r="98" s="84" customFormat="1" x14ac:dyDescent="0.35"/>
    <row r="99" s="84" customFormat="1" x14ac:dyDescent="0.35"/>
    <row r="100" s="84" customFormat="1" x14ac:dyDescent="0.35"/>
    <row r="101" s="84" customFormat="1" x14ac:dyDescent="0.35"/>
    <row r="102" s="84" customFormat="1" x14ac:dyDescent="0.35"/>
    <row r="103" s="84" customFormat="1" x14ac:dyDescent="0.35"/>
    <row r="104" s="84" customFormat="1" x14ac:dyDescent="0.35"/>
    <row r="105" s="84" customFormat="1" x14ac:dyDescent="0.35"/>
    <row r="106" s="84" customFormat="1" x14ac:dyDescent="0.35"/>
    <row r="107" s="84" customFormat="1" x14ac:dyDescent="0.35"/>
    <row r="108" s="84" customFormat="1" x14ac:dyDescent="0.35"/>
    <row r="109" s="84" customFormat="1" x14ac:dyDescent="0.35"/>
    <row r="110" s="84" customFormat="1" x14ac:dyDescent="0.35"/>
    <row r="111" s="84" customFormat="1" x14ac:dyDescent="0.35"/>
    <row r="112" s="84" customFormat="1" x14ac:dyDescent="0.35"/>
    <row r="113" s="84" customFormat="1" x14ac:dyDescent="0.35"/>
    <row r="114" s="84" customFormat="1" x14ac:dyDescent="0.35"/>
    <row r="115" s="84" customFormat="1" x14ac:dyDescent="0.35"/>
    <row r="116" s="84" customFormat="1" x14ac:dyDescent="0.35"/>
    <row r="117" s="84" customFormat="1" x14ac:dyDescent="0.35"/>
    <row r="118" s="84" customFormat="1" x14ac:dyDescent="0.35"/>
    <row r="119" s="84" customFormat="1" x14ac:dyDescent="0.35"/>
    <row r="120" s="84" customFormat="1" x14ac:dyDescent="0.35"/>
    <row r="121" s="84" customFormat="1" x14ac:dyDescent="0.35"/>
    <row r="122" s="84" customFormat="1" x14ac:dyDescent="0.35"/>
    <row r="123" s="84" customFormat="1" x14ac:dyDescent="0.35"/>
  </sheetData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B9CCF-0C27-491C-9EEA-83F0E044C0BE}">
  <dimension ref="B1:K21"/>
  <sheetViews>
    <sheetView workbookViewId="0">
      <selection activeCell="B3" sqref="B3:B19"/>
    </sheetView>
  </sheetViews>
  <sheetFormatPr baseColWidth="10" defaultRowHeight="14.5" x14ac:dyDescent="0.35"/>
  <cols>
    <col min="6" max="6" width="12.81640625" bestFit="1" customWidth="1"/>
  </cols>
  <sheetData>
    <row r="1" spans="2:11" x14ac:dyDescent="0.35">
      <c r="B1" s="11"/>
      <c r="C1" s="217">
        <f>SUM(C3:C15)</f>
        <v>9716</v>
      </c>
      <c r="J1">
        <f>SUM(J3:J15)</f>
        <v>1597</v>
      </c>
      <c r="K1">
        <f>SUM(K3:K15)</f>
        <v>1587</v>
      </c>
    </row>
    <row r="2" spans="2:11" x14ac:dyDescent="0.35">
      <c r="B2" s="11" t="s">
        <v>700</v>
      </c>
      <c r="C2" s="11" t="s">
        <v>758</v>
      </c>
      <c r="F2" t="s">
        <v>970</v>
      </c>
      <c r="G2" t="s">
        <v>972</v>
      </c>
      <c r="H2" t="s">
        <v>668</v>
      </c>
      <c r="I2" t="s">
        <v>669</v>
      </c>
      <c r="J2" s="11" t="s">
        <v>971</v>
      </c>
    </row>
    <row r="3" spans="2:11" x14ac:dyDescent="0.35">
      <c r="B3" s="221">
        <v>151</v>
      </c>
      <c r="C3" s="105">
        <v>799</v>
      </c>
      <c r="F3">
        <v>151</v>
      </c>
      <c r="G3">
        <v>105</v>
      </c>
      <c r="H3">
        <v>12</v>
      </c>
      <c r="I3">
        <v>10</v>
      </c>
      <c r="J3" s="51">
        <v>124</v>
      </c>
      <c r="K3">
        <f>+G3+H3+I3</f>
        <v>127</v>
      </c>
    </row>
    <row r="4" spans="2:11" x14ac:dyDescent="0.35">
      <c r="B4" s="221">
        <v>152</v>
      </c>
      <c r="C4" s="105">
        <v>740</v>
      </c>
      <c r="F4">
        <v>152</v>
      </c>
      <c r="G4">
        <v>93</v>
      </c>
      <c r="H4">
        <v>15</v>
      </c>
      <c r="I4">
        <v>15</v>
      </c>
      <c r="J4" s="51">
        <v>127</v>
      </c>
      <c r="K4">
        <f t="shared" ref="K4:K14" si="0">+G4+H4+I4</f>
        <v>123</v>
      </c>
    </row>
    <row r="5" spans="2:11" x14ac:dyDescent="0.35">
      <c r="B5" s="221">
        <v>153</v>
      </c>
      <c r="C5" s="105">
        <v>519</v>
      </c>
      <c r="F5">
        <v>153</v>
      </c>
      <c r="G5">
        <v>66</v>
      </c>
      <c r="H5">
        <v>10</v>
      </c>
      <c r="I5">
        <v>11</v>
      </c>
      <c r="J5" s="51">
        <v>90</v>
      </c>
      <c r="K5">
        <f t="shared" si="0"/>
        <v>87</v>
      </c>
    </row>
    <row r="6" spans="2:11" x14ac:dyDescent="0.35">
      <c r="B6" s="221">
        <v>155</v>
      </c>
      <c r="C6" s="105">
        <v>681</v>
      </c>
      <c r="F6">
        <v>155</v>
      </c>
      <c r="G6">
        <v>91</v>
      </c>
      <c r="H6">
        <v>19</v>
      </c>
      <c r="I6">
        <v>17</v>
      </c>
      <c r="J6" s="51">
        <v>129</v>
      </c>
      <c r="K6">
        <f t="shared" si="0"/>
        <v>127</v>
      </c>
    </row>
    <row r="7" spans="2:11" x14ac:dyDescent="0.35">
      <c r="B7" s="221">
        <v>156</v>
      </c>
      <c r="C7" s="105">
        <v>684</v>
      </c>
      <c r="F7">
        <v>156</v>
      </c>
      <c r="G7">
        <v>88</v>
      </c>
      <c r="H7">
        <v>18</v>
      </c>
      <c r="I7">
        <v>15</v>
      </c>
      <c r="J7" s="51">
        <v>124</v>
      </c>
      <c r="K7">
        <f t="shared" si="0"/>
        <v>121</v>
      </c>
    </row>
    <row r="8" spans="2:11" x14ac:dyDescent="0.35">
      <c r="B8" s="221">
        <v>157</v>
      </c>
      <c r="C8" s="105">
        <v>778</v>
      </c>
      <c r="F8">
        <v>157</v>
      </c>
      <c r="G8">
        <v>111</v>
      </c>
      <c r="H8">
        <v>24</v>
      </c>
      <c r="I8">
        <v>12</v>
      </c>
      <c r="J8" s="51">
        <v>145</v>
      </c>
      <c r="K8">
        <f t="shared" si="0"/>
        <v>147</v>
      </c>
    </row>
    <row r="9" spans="2:11" x14ac:dyDescent="0.35">
      <c r="B9" s="221">
        <v>158</v>
      </c>
      <c r="C9" s="105">
        <v>1039</v>
      </c>
      <c r="F9">
        <v>158</v>
      </c>
      <c r="G9">
        <v>120</v>
      </c>
      <c r="H9">
        <v>16</v>
      </c>
      <c r="I9">
        <v>18</v>
      </c>
      <c r="J9" s="51">
        <v>157</v>
      </c>
      <c r="K9">
        <f t="shared" si="0"/>
        <v>154</v>
      </c>
    </row>
    <row r="10" spans="2:11" x14ac:dyDescent="0.35">
      <c r="B10" s="221">
        <v>159</v>
      </c>
      <c r="C10" s="105">
        <v>822</v>
      </c>
      <c r="F10">
        <v>159</v>
      </c>
      <c r="G10">
        <v>106</v>
      </c>
      <c r="H10">
        <v>9</v>
      </c>
      <c r="I10">
        <v>11</v>
      </c>
      <c r="J10" s="51">
        <v>129</v>
      </c>
      <c r="K10">
        <f t="shared" si="0"/>
        <v>126</v>
      </c>
    </row>
    <row r="11" spans="2:11" x14ac:dyDescent="0.35">
      <c r="B11" s="221">
        <v>160</v>
      </c>
      <c r="C11" s="105">
        <v>928</v>
      </c>
      <c r="F11">
        <v>160</v>
      </c>
      <c r="G11">
        <v>112</v>
      </c>
      <c r="H11">
        <v>13</v>
      </c>
      <c r="I11">
        <v>18</v>
      </c>
      <c r="J11" s="51">
        <v>144</v>
      </c>
      <c r="K11">
        <f t="shared" si="0"/>
        <v>143</v>
      </c>
    </row>
    <row r="12" spans="2:11" x14ac:dyDescent="0.35">
      <c r="B12" s="221">
        <v>161</v>
      </c>
      <c r="C12" s="105">
        <v>921</v>
      </c>
      <c r="F12">
        <v>161</v>
      </c>
      <c r="G12">
        <v>136</v>
      </c>
      <c r="H12">
        <v>13</v>
      </c>
      <c r="I12">
        <v>15</v>
      </c>
      <c r="J12" s="51">
        <v>164</v>
      </c>
      <c r="K12">
        <f t="shared" si="0"/>
        <v>164</v>
      </c>
    </row>
    <row r="13" spans="2:11" x14ac:dyDescent="0.35">
      <c r="B13" s="221">
        <v>162</v>
      </c>
      <c r="C13" s="105">
        <v>955</v>
      </c>
      <c r="F13">
        <v>162</v>
      </c>
      <c r="G13">
        <v>129</v>
      </c>
      <c r="H13">
        <v>11</v>
      </c>
      <c r="I13">
        <v>13</v>
      </c>
      <c r="J13" s="51">
        <v>150</v>
      </c>
      <c r="K13">
        <f t="shared" si="0"/>
        <v>153</v>
      </c>
    </row>
    <row r="14" spans="2:11" x14ac:dyDescent="0.35">
      <c r="B14" s="221">
        <v>163</v>
      </c>
      <c r="C14" s="105">
        <v>555</v>
      </c>
      <c r="F14">
        <v>163</v>
      </c>
      <c r="G14">
        <v>72</v>
      </c>
      <c r="H14">
        <v>8</v>
      </c>
      <c r="I14">
        <v>7</v>
      </c>
      <c r="J14" s="51">
        <v>86</v>
      </c>
      <c r="K14">
        <f t="shared" si="0"/>
        <v>87</v>
      </c>
    </row>
    <row r="15" spans="2:11" x14ac:dyDescent="0.35">
      <c r="B15" s="221">
        <v>182</v>
      </c>
      <c r="C15" s="105">
        <v>295</v>
      </c>
      <c r="F15">
        <v>182</v>
      </c>
      <c r="J15" s="51">
        <v>28</v>
      </c>
      <c r="K15">
        <v>28</v>
      </c>
    </row>
    <row r="16" spans="2:11" x14ac:dyDescent="0.35">
      <c r="B16">
        <v>183</v>
      </c>
      <c r="C16">
        <v>2</v>
      </c>
    </row>
    <row r="17" spans="2:4" x14ac:dyDescent="0.35">
      <c r="B17">
        <v>188</v>
      </c>
      <c r="C17">
        <v>5</v>
      </c>
    </row>
    <row r="18" spans="2:4" x14ac:dyDescent="0.35">
      <c r="B18">
        <v>192</v>
      </c>
      <c r="C18">
        <v>20</v>
      </c>
    </row>
    <row r="19" spans="2:4" x14ac:dyDescent="0.35">
      <c r="B19">
        <v>530</v>
      </c>
      <c r="C19" s="6">
        <v>143</v>
      </c>
      <c r="D19" s="6"/>
    </row>
    <row r="21" spans="2:4" x14ac:dyDescent="0.35">
      <c r="C21" s="6">
        <f>SUM(C3:C19)</f>
        <v>9886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AACD-AF2B-43D5-9711-3C126112B07F}">
  <dimension ref="A1:X2112"/>
  <sheetViews>
    <sheetView topLeftCell="O1" workbookViewId="0">
      <selection activeCell="W30" sqref="W30"/>
    </sheetView>
  </sheetViews>
  <sheetFormatPr baseColWidth="10" defaultRowHeight="14.5" x14ac:dyDescent="0.35"/>
  <cols>
    <col min="2" max="2" width="14.26953125" bestFit="1" customWidth="1"/>
    <col min="5" max="5" width="11.81640625" bestFit="1" customWidth="1"/>
    <col min="8" max="8" width="11.453125" style="6"/>
    <col min="17" max="17" width="49.81640625" bestFit="1" customWidth="1"/>
    <col min="18" max="18" width="17.81640625" bestFit="1" customWidth="1"/>
    <col min="20" max="20" width="21" bestFit="1" customWidth="1"/>
    <col min="21" max="21" width="8.453125" bestFit="1" customWidth="1"/>
    <col min="22" max="22" width="17.81640625" bestFit="1" customWidth="1"/>
    <col min="23" max="23" width="11.453125" style="6"/>
    <col min="24" max="24" width="11.453125" style="117"/>
    <col min="27" max="27" width="49.81640625" bestFit="1" customWidth="1"/>
  </cols>
  <sheetData>
    <row r="1" spans="1:23" x14ac:dyDescent="0.35">
      <c r="B1" s="6"/>
      <c r="Q1" s="36">
        <v>1.6</v>
      </c>
      <c r="U1" s="10"/>
      <c r="V1" s="10"/>
      <c r="W1" s="6">
        <f>SUM(W4:W164)</f>
        <v>630993.26</v>
      </c>
    </row>
    <row r="2" spans="1:23" x14ac:dyDescent="0.35">
      <c r="A2" t="s">
        <v>210</v>
      </c>
      <c r="B2" s="50">
        <f>SUM(B5:B20)</f>
        <v>2919792.6005236371</v>
      </c>
      <c r="D2" t="s">
        <v>5</v>
      </c>
      <c r="E2" s="6">
        <f>SUM(E5:E170)</f>
        <v>2919792.6005236353</v>
      </c>
      <c r="G2" t="s">
        <v>210</v>
      </c>
      <c r="H2" s="6">
        <f>SUM(H5:H2168)</f>
        <v>2919792.6005236367</v>
      </c>
      <c r="K2" s="6">
        <f>SUM(K5:K23)</f>
        <v>2919792.6005236367</v>
      </c>
      <c r="N2" s="6">
        <f>SUM(N5:N20)</f>
        <v>2895607.6790836365</v>
      </c>
      <c r="T2" s="10" t="s">
        <v>207</v>
      </c>
      <c r="U2" s="10" t="s">
        <v>615</v>
      </c>
      <c r="V2" t="s">
        <v>615</v>
      </c>
    </row>
    <row r="3" spans="1:23" x14ac:dyDescent="0.35">
      <c r="A3" t="s">
        <v>209</v>
      </c>
      <c r="B3" s="15">
        <f>SUM(B5:B16)+B18</f>
        <v>2892069.0687200003</v>
      </c>
      <c r="D3" t="s">
        <v>617</v>
      </c>
      <c r="E3" s="6">
        <f>SUM(E6:E171)</f>
        <v>2909059.9904945446</v>
      </c>
      <c r="G3" t="s">
        <v>622</v>
      </c>
      <c r="P3" t="s">
        <v>18</v>
      </c>
      <c r="Q3" t="s">
        <v>479</v>
      </c>
      <c r="R3" t="s">
        <v>798</v>
      </c>
      <c r="S3" t="s">
        <v>796</v>
      </c>
      <c r="T3" s="10" t="s">
        <v>799</v>
      </c>
      <c r="U3" s="10" t="s">
        <v>800</v>
      </c>
      <c r="V3" t="s">
        <v>613</v>
      </c>
      <c r="W3" s="6" t="s">
        <v>801</v>
      </c>
    </row>
    <row r="4" spans="1:23" x14ac:dyDescent="0.35">
      <c r="G4" t="s">
        <v>729</v>
      </c>
      <c r="H4" s="6" t="s">
        <v>172</v>
      </c>
      <c r="J4" t="s">
        <v>755</v>
      </c>
      <c r="K4" t="s">
        <v>756</v>
      </c>
      <c r="M4" t="s">
        <v>753</v>
      </c>
      <c r="N4" t="s">
        <v>754</v>
      </c>
      <c r="P4" t="s">
        <v>56</v>
      </c>
      <c r="Q4" t="s">
        <v>480</v>
      </c>
      <c r="R4" t="s">
        <v>802</v>
      </c>
      <c r="S4" t="s">
        <v>803</v>
      </c>
      <c r="T4" s="10" t="s">
        <v>804</v>
      </c>
      <c r="U4" s="10" t="s">
        <v>649</v>
      </c>
      <c r="V4" s="10" t="s">
        <v>16</v>
      </c>
      <c r="W4" s="6">
        <v>4137.6000000000004</v>
      </c>
    </row>
    <row r="5" spans="1:23" x14ac:dyDescent="0.35">
      <c r="A5">
        <v>151</v>
      </c>
      <c r="B5" s="15">
        <v>240025.47510545453</v>
      </c>
      <c r="D5">
        <v>0</v>
      </c>
      <c r="E5" s="6">
        <v>10732.610029090909</v>
      </c>
      <c r="F5" s="6"/>
      <c r="G5">
        <v>10</v>
      </c>
      <c r="H5" s="6">
        <v>986.26932363636377</v>
      </c>
      <c r="I5" s="119"/>
      <c r="J5" t="s">
        <v>652</v>
      </c>
      <c r="K5" s="6">
        <v>204317.42816727282</v>
      </c>
      <c r="M5" s="51" t="s">
        <v>671</v>
      </c>
      <c r="N5" s="16">
        <f>+K5+K6</f>
        <v>440028.22252363653</v>
      </c>
      <c r="P5" t="s">
        <v>60</v>
      </c>
      <c r="Q5" t="s">
        <v>481</v>
      </c>
      <c r="R5" t="s">
        <v>805</v>
      </c>
      <c r="S5" t="s">
        <v>803</v>
      </c>
      <c r="T5" s="10" t="s">
        <v>804</v>
      </c>
      <c r="U5" s="10" t="s">
        <v>649</v>
      </c>
      <c r="V5" s="10" t="s">
        <v>16</v>
      </c>
      <c r="W5" s="6">
        <v>3456.45</v>
      </c>
    </row>
    <row r="6" spans="1:23" x14ac:dyDescent="0.35">
      <c r="A6">
        <v>152</v>
      </c>
      <c r="B6" s="15">
        <v>203911.84400727286</v>
      </c>
      <c r="D6">
        <v>6</v>
      </c>
      <c r="E6" s="6">
        <v>23544.079694545457</v>
      </c>
      <c r="F6" s="6"/>
      <c r="G6">
        <v>12</v>
      </c>
      <c r="H6" s="6">
        <v>0</v>
      </c>
      <c r="I6" s="119"/>
      <c r="J6" t="s">
        <v>653</v>
      </c>
      <c r="K6" s="6">
        <v>235710.79435636371</v>
      </c>
      <c r="M6" s="51" t="s">
        <v>675</v>
      </c>
      <c r="N6" s="16">
        <f>+K18+K19</f>
        <v>576679.07931636367</v>
      </c>
      <c r="P6" t="s">
        <v>57</v>
      </c>
      <c r="Q6" t="s">
        <v>482</v>
      </c>
      <c r="R6" t="s">
        <v>806</v>
      </c>
      <c r="S6" t="s">
        <v>803</v>
      </c>
      <c r="T6" s="10" t="s">
        <v>804</v>
      </c>
      <c r="U6" s="10" t="s">
        <v>649</v>
      </c>
      <c r="V6" s="10" t="s">
        <v>16</v>
      </c>
      <c r="W6" s="6">
        <v>3800.9</v>
      </c>
    </row>
    <row r="7" spans="1:23" x14ac:dyDescent="0.35">
      <c r="A7">
        <v>153</v>
      </c>
      <c r="B7" s="15">
        <v>144880.00080727271</v>
      </c>
      <c r="D7" s="197">
        <v>12</v>
      </c>
      <c r="E7" s="198">
        <v>20204.218421818183</v>
      </c>
      <c r="F7" s="6"/>
      <c r="G7">
        <v>15</v>
      </c>
      <c r="H7" s="6">
        <v>1959.4630254545457</v>
      </c>
      <c r="I7" s="119"/>
      <c r="J7" t="s">
        <v>748</v>
      </c>
      <c r="K7" s="6">
        <v>8799.6219781818181</v>
      </c>
      <c r="M7" s="51" t="s">
        <v>672</v>
      </c>
      <c r="N7" s="16">
        <f>+K8+K9</f>
        <v>349234.6429600002</v>
      </c>
      <c r="P7" t="s">
        <v>61</v>
      </c>
      <c r="Q7" t="s">
        <v>483</v>
      </c>
      <c r="R7" t="s">
        <v>807</v>
      </c>
      <c r="S7" t="s">
        <v>803</v>
      </c>
      <c r="T7" s="10" t="s">
        <v>804</v>
      </c>
      <c r="U7" s="10" t="s">
        <v>649</v>
      </c>
      <c r="V7" s="10" t="s">
        <v>16</v>
      </c>
      <c r="W7" s="6">
        <v>2938.16</v>
      </c>
    </row>
    <row r="8" spans="1:23" x14ac:dyDescent="0.35">
      <c r="A8">
        <v>155</v>
      </c>
      <c r="B8" s="15">
        <v>233511.62786909103</v>
      </c>
      <c r="D8" s="197">
        <v>136</v>
      </c>
      <c r="E8" s="198">
        <v>20310.344334545451</v>
      </c>
      <c r="F8" s="6"/>
      <c r="G8">
        <v>24</v>
      </c>
      <c r="H8" s="6">
        <v>2980.8134327272728</v>
      </c>
      <c r="I8" s="119"/>
      <c r="J8" t="s">
        <v>654</v>
      </c>
      <c r="K8" s="6">
        <v>152618.01104000007</v>
      </c>
      <c r="M8" s="51" t="s">
        <v>673</v>
      </c>
      <c r="N8" s="16">
        <f>+K10+K11</f>
        <v>363208.38871272735</v>
      </c>
      <c r="P8" t="s">
        <v>59</v>
      </c>
      <c r="Q8" t="s">
        <v>484</v>
      </c>
      <c r="R8" t="s">
        <v>808</v>
      </c>
      <c r="S8" t="s">
        <v>803</v>
      </c>
      <c r="T8" s="10" t="s">
        <v>804</v>
      </c>
      <c r="U8" s="10" t="s">
        <v>649</v>
      </c>
      <c r="V8" s="10" t="s">
        <v>16</v>
      </c>
      <c r="W8" s="6">
        <v>4607.26</v>
      </c>
    </row>
    <row r="9" spans="1:23" x14ac:dyDescent="0.35">
      <c r="A9">
        <v>156</v>
      </c>
      <c r="B9" s="15">
        <v>221202.00841454545</v>
      </c>
      <c r="D9" s="197">
        <v>151</v>
      </c>
      <c r="E9" s="198">
        <v>7495.4466909090925</v>
      </c>
      <c r="F9" s="6"/>
      <c r="G9">
        <v>33</v>
      </c>
      <c r="H9" s="6">
        <v>0</v>
      </c>
      <c r="I9" s="119"/>
      <c r="J9" t="s">
        <v>655</v>
      </c>
      <c r="K9" s="6">
        <v>196616.6319200001</v>
      </c>
      <c r="M9" s="51" t="s">
        <v>674</v>
      </c>
      <c r="N9" s="16">
        <f>+K12+K13</f>
        <v>509813.63367272716</v>
      </c>
      <c r="P9" t="s">
        <v>58</v>
      </c>
      <c r="Q9" t="s">
        <v>485</v>
      </c>
      <c r="R9" t="s">
        <v>809</v>
      </c>
      <c r="S9" t="s">
        <v>803</v>
      </c>
      <c r="T9" s="10" t="s">
        <v>804</v>
      </c>
      <c r="U9" s="10" t="s">
        <v>649</v>
      </c>
      <c r="V9" s="10" t="s">
        <v>16</v>
      </c>
      <c r="W9" s="6">
        <v>4620.8999999999996</v>
      </c>
    </row>
    <row r="10" spans="1:23" x14ac:dyDescent="0.35">
      <c r="A10">
        <v>157</v>
      </c>
      <c r="B10" s="15">
        <v>282678.91794909094</v>
      </c>
      <c r="D10">
        <v>190</v>
      </c>
      <c r="E10" s="6">
        <v>18603.19521454546</v>
      </c>
      <c r="F10" s="6"/>
      <c r="G10">
        <v>34</v>
      </c>
      <c r="H10" s="6">
        <v>-26.925498181818185</v>
      </c>
      <c r="I10" s="119"/>
      <c r="J10" t="s">
        <v>656</v>
      </c>
      <c r="K10" s="6">
        <v>296113.58612363646</v>
      </c>
      <c r="M10" s="51" t="s">
        <v>670</v>
      </c>
      <c r="N10" s="16">
        <f>+K15+K16</f>
        <v>342452.28341090918</v>
      </c>
      <c r="P10" t="s">
        <v>62</v>
      </c>
      <c r="Q10" t="s">
        <v>486</v>
      </c>
      <c r="R10" t="s">
        <v>810</v>
      </c>
      <c r="S10" t="s">
        <v>803</v>
      </c>
      <c r="T10" s="10" t="s">
        <v>804</v>
      </c>
      <c r="U10" s="10" t="s">
        <v>649</v>
      </c>
      <c r="V10" s="10" t="s">
        <v>16</v>
      </c>
      <c r="W10" s="6">
        <v>2112.61</v>
      </c>
    </row>
    <row r="11" spans="1:23" x14ac:dyDescent="0.35">
      <c r="A11">
        <v>158</v>
      </c>
      <c r="B11" s="15">
        <v>302432.03827636346</v>
      </c>
      <c r="D11">
        <v>193</v>
      </c>
      <c r="E11" s="6">
        <v>13798.290400000002</v>
      </c>
      <c r="F11" s="6"/>
      <c r="G11">
        <v>41</v>
      </c>
      <c r="H11" s="6">
        <v>2740.8388145454546</v>
      </c>
      <c r="I11" s="119"/>
      <c r="J11" t="s">
        <v>657</v>
      </c>
      <c r="K11" s="6">
        <v>67094.802589090905</v>
      </c>
      <c r="M11" s="51" t="s">
        <v>676</v>
      </c>
      <c r="N11" s="16">
        <f>+K22+K23</f>
        <v>314191.42848727264</v>
      </c>
      <c r="P11" t="s">
        <v>177</v>
      </c>
      <c r="Q11" t="s">
        <v>603</v>
      </c>
      <c r="R11" t="s">
        <v>811</v>
      </c>
      <c r="S11" t="s">
        <v>803</v>
      </c>
      <c r="T11" s="10" t="s">
        <v>804</v>
      </c>
      <c r="U11" s="10" t="s">
        <v>649</v>
      </c>
      <c r="V11" s="10" t="s">
        <v>16</v>
      </c>
      <c r="W11" s="6">
        <v>2581.38</v>
      </c>
    </row>
    <row r="12" spans="1:23" x14ac:dyDescent="0.35">
      <c r="A12">
        <v>159</v>
      </c>
      <c r="B12" s="15">
        <v>215172.20875636366</v>
      </c>
      <c r="D12">
        <v>239</v>
      </c>
      <c r="E12" s="6">
        <v>18173.950509090908</v>
      </c>
      <c r="F12" s="6"/>
      <c r="G12">
        <v>43</v>
      </c>
      <c r="H12" s="6">
        <v>2201.5300363636366</v>
      </c>
      <c r="I12" s="119"/>
      <c r="J12" t="s">
        <v>658</v>
      </c>
      <c r="K12" s="6">
        <v>365818.69463999989</v>
      </c>
      <c r="P12" t="s">
        <v>178</v>
      </c>
      <c r="Q12" t="s">
        <v>604</v>
      </c>
      <c r="R12" t="s">
        <v>812</v>
      </c>
      <c r="S12" t="s">
        <v>803</v>
      </c>
      <c r="T12" s="10" t="s">
        <v>804</v>
      </c>
      <c r="U12" s="10" t="s">
        <v>649</v>
      </c>
      <c r="V12" s="10" t="s">
        <v>16</v>
      </c>
      <c r="W12" s="6">
        <v>2330.86</v>
      </c>
    </row>
    <row r="13" spans="1:23" x14ac:dyDescent="0.35">
      <c r="A13">
        <v>160</v>
      </c>
      <c r="B13" s="15">
        <v>291559.44875636359</v>
      </c>
      <c r="D13">
        <v>245</v>
      </c>
      <c r="E13" s="6">
        <v>-1262.0689600000001</v>
      </c>
      <c r="F13" s="6"/>
      <c r="G13">
        <v>47</v>
      </c>
      <c r="H13" s="6">
        <v>0</v>
      </c>
      <c r="I13" s="119"/>
      <c r="J13" t="s">
        <v>659</v>
      </c>
      <c r="K13" s="6">
        <v>143994.93903272727</v>
      </c>
      <c r="P13" t="s">
        <v>186</v>
      </c>
      <c r="Q13" t="s">
        <v>226</v>
      </c>
      <c r="R13" t="s">
        <v>813</v>
      </c>
      <c r="S13" t="s">
        <v>803</v>
      </c>
      <c r="T13" s="10" t="s">
        <v>804</v>
      </c>
      <c r="U13" s="10" t="s">
        <v>649</v>
      </c>
      <c r="V13" s="10" t="s">
        <v>16</v>
      </c>
      <c r="W13" s="6">
        <v>2043.55</v>
      </c>
    </row>
    <row r="14" spans="1:23" x14ac:dyDescent="0.35">
      <c r="A14">
        <v>161</v>
      </c>
      <c r="B14" s="15">
        <v>271590.96563636384</v>
      </c>
      <c r="D14">
        <v>251</v>
      </c>
      <c r="E14" s="6">
        <v>14967.865636363638</v>
      </c>
      <c r="F14" s="6"/>
      <c r="G14">
        <v>49</v>
      </c>
      <c r="H14" s="6">
        <v>309.4571636363637</v>
      </c>
      <c r="I14" s="119"/>
      <c r="J14" t="s">
        <v>749</v>
      </c>
      <c r="K14" s="6">
        <v>5304.4058399999994</v>
      </c>
      <c r="P14" t="s">
        <v>690</v>
      </c>
      <c r="Q14" t="s">
        <v>691</v>
      </c>
      <c r="R14" t="s">
        <v>814</v>
      </c>
      <c r="S14" t="s">
        <v>803</v>
      </c>
      <c r="T14" s="10" t="s">
        <v>804</v>
      </c>
      <c r="U14" s="10" t="s">
        <v>649</v>
      </c>
      <c r="V14" s="10" t="s">
        <v>16</v>
      </c>
      <c r="W14" s="6">
        <v>1434.74</v>
      </c>
    </row>
    <row r="15" spans="1:23" x14ac:dyDescent="0.35">
      <c r="A15">
        <v>162</v>
      </c>
      <c r="B15" s="15">
        <v>273320.30415999983</v>
      </c>
      <c r="D15">
        <v>270</v>
      </c>
      <c r="E15" s="6">
        <v>29729.273381818184</v>
      </c>
      <c r="F15" s="6"/>
      <c r="G15">
        <v>51</v>
      </c>
      <c r="H15" s="6">
        <v>695.73840000000007</v>
      </c>
      <c r="I15" s="119"/>
      <c r="J15" t="s">
        <v>660</v>
      </c>
      <c r="K15" s="6">
        <v>242355.78801454551</v>
      </c>
      <c r="P15" t="s">
        <v>88</v>
      </c>
      <c r="Q15" t="s">
        <v>487</v>
      </c>
      <c r="R15" t="s">
        <v>815</v>
      </c>
      <c r="S15" t="s">
        <v>672</v>
      </c>
      <c r="T15" s="10" t="s">
        <v>816</v>
      </c>
      <c r="U15" s="10" t="s">
        <v>650</v>
      </c>
      <c r="V15" s="10" t="s">
        <v>614</v>
      </c>
      <c r="W15" s="6">
        <v>8797.5400000000009</v>
      </c>
    </row>
    <row r="16" spans="1:23" x14ac:dyDescent="0.35">
      <c r="A16">
        <v>163</v>
      </c>
      <c r="B16" s="15">
        <v>187599.30754181818</v>
      </c>
      <c r="D16">
        <v>306</v>
      </c>
      <c r="E16" s="6">
        <v>19677.734763636359</v>
      </c>
      <c r="F16" s="6"/>
      <c r="G16">
        <v>58</v>
      </c>
      <c r="H16" s="6">
        <v>1881.4055127272729</v>
      </c>
      <c r="I16" s="119"/>
      <c r="J16" t="s">
        <v>661</v>
      </c>
      <c r="K16" s="6">
        <v>100096.49539636365</v>
      </c>
      <c r="P16" t="s">
        <v>89</v>
      </c>
      <c r="Q16" t="s">
        <v>488</v>
      </c>
      <c r="R16" t="s">
        <v>817</v>
      </c>
      <c r="S16" t="s">
        <v>672</v>
      </c>
      <c r="T16" s="10" t="s">
        <v>816</v>
      </c>
      <c r="U16" s="10" t="s">
        <v>650</v>
      </c>
      <c r="V16" s="10" t="s">
        <v>614</v>
      </c>
      <c r="W16" s="6">
        <v>4014.53</v>
      </c>
    </row>
    <row r="17" spans="1:23" x14ac:dyDescent="0.35">
      <c r="A17">
        <v>71</v>
      </c>
      <c r="B17" s="15">
        <v>0</v>
      </c>
      <c r="D17">
        <v>324</v>
      </c>
      <c r="E17" s="6">
        <v>18117.004436363637</v>
      </c>
      <c r="F17" s="6"/>
      <c r="G17">
        <v>71</v>
      </c>
      <c r="H17" s="6">
        <v>2223.2634254545455</v>
      </c>
      <c r="I17" s="119"/>
      <c r="J17" t="s">
        <v>750</v>
      </c>
      <c r="K17" s="6">
        <v>4339.0903709090917</v>
      </c>
      <c r="P17" t="s">
        <v>90</v>
      </c>
      <c r="Q17" t="s">
        <v>489</v>
      </c>
      <c r="R17" t="s">
        <v>818</v>
      </c>
      <c r="S17" t="s">
        <v>672</v>
      </c>
      <c r="T17" s="10" t="s">
        <v>816</v>
      </c>
      <c r="U17" s="10" t="s">
        <v>650</v>
      </c>
      <c r="V17" s="10" t="s">
        <v>614</v>
      </c>
      <c r="W17" s="6">
        <v>2661.28</v>
      </c>
    </row>
    <row r="18" spans="1:23" x14ac:dyDescent="0.35">
      <c r="A18">
        <v>182</v>
      </c>
      <c r="B18" s="15">
        <v>24184.921439999998</v>
      </c>
      <c r="D18">
        <v>326</v>
      </c>
      <c r="E18" s="6">
        <v>21916.258509090916</v>
      </c>
      <c r="F18" s="6"/>
      <c r="G18">
        <v>74</v>
      </c>
      <c r="H18" s="6">
        <v>1395.2455199999999</v>
      </c>
      <c r="I18" s="119"/>
      <c r="J18" t="s">
        <v>662</v>
      </c>
      <c r="K18" s="6">
        <v>357951.17955636361</v>
      </c>
      <c r="P18" t="s">
        <v>98</v>
      </c>
      <c r="Q18" t="s">
        <v>490</v>
      </c>
      <c r="R18" t="s">
        <v>819</v>
      </c>
      <c r="S18" t="s">
        <v>672</v>
      </c>
      <c r="T18" s="10" t="s">
        <v>816</v>
      </c>
      <c r="U18" s="10" t="s">
        <v>650</v>
      </c>
      <c r="V18" s="10" t="s">
        <v>614</v>
      </c>
      <c r="W18" s="6">
        <v>13678.85</v>
      </c>
    </row>
    <row r="19" spans="1:23" x14ac:dyDescent="0.35">
      <c r="A19">
        <v>92</v>
      </c>
      <c r="B19" s="15">
        <v>16990.921774545455</v>
      </c>
      <c r="D19">
        <v>351</v>
      </c>
      <c r="E19" s="6">
        <v>-1289.6551709090911</v>
      </c>
      <c r="F19" s="6"/>
      <c r="G19">
        <v>80</v>
      </c>
      <c r="H19" s="6">
        <v>7217.1537236363647</v>
      </c>
      <c r="I19" s="119"/>
      <c r="J19" t="s">
        <v>663</v>
      </c>
      <c r="K19" s="6">
        <v>218727.89976000009</v>
      </c>
      <c r="P19" t="s">
        <v>100</v>
      </c>
      <c r="Q19" t="s">
        <v>491</v>
      </c>
      <c r="R19" t="s">
        <v>820</v>
      </c>
      <c r="S19" t="s">
        <v>672</v>
      </c>
      <c r="T19" s="10" t="s">
        <v>816</v>
      </c>
      <c r="U19" s="10" t="s">
        <v>650</v>
      </c>
      <c r="V19" s="10" t="s">
        <v>614</v>
      </c>
      <c r="W19" s="6">
        <v>4678.3</v>
      </c>
    </row>
    <row r="20" spans="1:23" x14ac:dyDescent="0.35">
      <c r="A20">
        <v>99</v>
      </c>
      <c r="B20" s="15">
        <v>10732.610029090909</v>
      </c>
      <c r="D20">
        <v>392</v>
      </c>
      <c r="E20" s="6">
        <v>26524.725810909094</v>
      </c>
      <c r="F20" s="6"/>
      <c r="G20">
        <v>87</v>
      </c>
      <c r="H20" s="6">
        <v>2820.3971418181823</v>
      </c>
      <c r="I20" s="119"/>
      <c r="J20" t="s">
        <v>751</v>
      </c>
      <c r="K20" s="6">
        <v>5741.8032509090926</v>
      </c>
      <c r="P20" t="s">
        <v>101</v>
      </c>
      <c r="Q20" t="s">
        <v>492</v>
      </c>
      <c r="R20" t="s">
        <v>821</v>
      </c>
      <c r="S20" t="s">
        <v>672</v>
      </c>
      <c r="T20" s="10" t="s">
        <v>816</v>
      </c>
      <c r="U20" s="10" t="s">
        <v>650</v>
      </c>
      <c r="V20" s="10" t="s">
        <v>614</v>
      </c>
      <c r="W20" s="6">
        <v>5078.0200000000004</v>
      </c>
    </row>
    <row r="21" spans="1:23" x14ac:dyDescent="0.35">
      <c r="D21">
        <v>503</v>
      </c>
      <c r="E21" s="6">
        <v>18579.394952727274</v>
      </c>
      <c r="F21" s="6"/>
      <c r="G21">
        <v>93</v>
      </c>
      <c r="H21" s="6">
        <v>-165.65292363636365</v>
      </c>
      <c r="I21" s="119"/>
      <c r="J21" t="s">
        <v>752</v>
      </c>
      <c r="K21" s="6">
        <v>0</v>
      </c>
      <c r="P21" t="s">
        <v>99</v>
      </c>
      <c r="Q21" t="s">
        <v>493</v>
      </c>
      <c r="R21" t="s">
        <v>822</v>
      </c>
      <c r="S21" t="s">
        <v>672</v>
      </c>
      <c r="T21" s="10" t="s">
        <v>816</v>
      </c>
      <c r="U21" s="10" t="s">
        <v>650</v>
      </c>
      <c r="V21" s="10" t="s">
        <v>614</v>
      </c>
      <c r="W21" s="6">
        <v>4936.34</v>
      </c>
    </row>
    <row r="22" spans="1:23" x14ac:dyDescent="0.35">
      <c r="D22">
        <v>526</v>
      </c>
      <c r="E22" s="6">
        <v>16119.28208727273</v>
      </c>
      <c r="F22" s="6"/>
      <c r="G22">
        <v>111</v>
      </c>
      <c r="H22" s="6">
        <v>0</v>
      </c>
      <c r="I22" s="119"/>
      <c r="J22" t="s">
        <v>664</v>
      </c>
      <c r="K22" s="6">
        <v>292079.29442909081</v>
      </c>
      <c r="P22" t="s">
        <v>102</v>
      </c>
      <c r="Q22" t="s">
        <v>494</v>
      </c>
      <c r="R22" t="s">
        <v>823</v>
      </c>
      <c r="S22" t="s">
        <v>672</v>
      </c>
      <c r="T22" s="10" t="s">
        <v>816</v>
      </c>
      <c r="U22" s="10" t="s">
        <v>650</v>
      </c>
      <c r="V22" s="10" t="s">
        <v>614</v>
      </c>
      <c r="W22" s="6">
        <v>3624.7</v>
      </c>
    </row>
    <row r="23" spans="1:23" x14ac:dyDescent="0.35">
      <c r="D23">
        <v>540</v>
      </c>
      <c r="E23" s="6">
        <v>31095.078094545457</v>
      </c>
      <c r="F23" s="6"/>
      <c r="G23">
        <v>120</v>
      </c>
      <c r="H23" s="6">
        <v>1194.3064290909092</v>
      </c>
      <c r="I23" s="119"/>
      <c r="J23" t="s">
        <v>665</v>
      </c>
      <c r="K23" s="6">
        <v>22112.134058181822</v>
      </c>
      <c r="P23" t="s">
        <v>35</v>
      </c>
      <c r="Q23" t="s">
        <v>589</v>
      </c>
      <c r="R23" t="s">
        <v>824</v>
      </c>
      <c r="S23" t="s">
        <v>825</v>
      </c>
      <c r="T23" s="10" t="s">
        <v>826</v>
      </c>
      <c r="U23" s="10" t="s">
        <v>648</v>
      </c>
      <c r="V23" s="10" t="s">
        <v>12</v>
      </c>
      <c r="W23" s="6">
        <v>6235.62</v>
      </c>
    </row>
    <row r="24" spans="1:23" x14ac:dyDescent="0.35">
      <c r="D24">
        <v>545</v>
      </c>
      <c r="E24" s="6">
        <v>17538.829549090915</v>
      </c>
      <c r="F24" s="6"/>
      <c r="G24">
        <v>133</v>
      </c>
      <c r="H24" s="6">
        <v>2302.7026472727275</v>
      </c>
      <c r="I24" s="119"/>
      <c r="P24" t="s">
        <v>37</v>
      </c>
      <c r="Q24" t="s">
        <v>591</v>
      </c>
      <c r="R24" t="s">
        <v>827</v>
      </c>
      <c r="S24" t="s">
        <v>825</v>
      </c>
      <c r="T24" s="10" t="s">
        <v>826</v>
      </c>
      <c r="U24" s="10" t="s">
        <v>648</v>
      </c>
      <c r="V24" s="10" t="s">
        <v>12</v>
      </c>
      <c r="W24" s="6">
        <v>7246.43</v>
      </c>
    </row>
    <row r="25" spans="1:23" ht="16" x14ac:dyDescent="0.35">
      <c r="D25">
        <v>571</v>
      </c>
      <c r="E25" s="6">
        <v>25014.982705454546</v>
      </c>
      <c r="F25" s="6"/>
      <c r="G25">
        <v>134</v>
      </c>
      <c r="H25" s="6">
        <v>1582.1297963636364</v>
      </c>
      <c r="I25" s="119"/>
      <c r="J25" s="178" t="s">
        <v>668</v>
      </c>
      <c r="K25" s="16">
        <f>+K6+K9</f>
        <v>432327.42627636378</v>
      </c>
      <c r="P25" t="s">
        <v>39</v>
      </c>
      <c r="Q25" t="s">
        <v>593</v>
      </c>
      <c r="R25" t="s">
        <v>828</v>
      </c>
      <c r="S25" t="s">
        <v>825</v>
      </c>
      <c r="T25" s="10" t="s">
        <v>826</v>
      </c>
      <c r="U25" s="10" t="s">
        <v>648</v>
      </c>
      <c r="V25" s="10" t="s">
        <v>12</v>
      </c>
      <c r="W25" s="6">
        <v>3008.62</v>
      </c>
    </row>
    <row r="26" spans="1:23" ht="16" x14ac:dyDescent="0.35">
      <c r="D26">
        <v>572</v>
      </c>
      <c r="E26" s="6">
        <v>16635.387650909091</v>
      </c>
      <c r="F26" s="6"/>
      <c r="G26">
        <v>136</v>
      </c>
      <c r="H26" s="6">
        <v>0</v>
      </c>
      <c r="I26" s="119"/>
      <c r="J26" s="178" t="s">
        <v>669</v>
      </c>
      <c r="K26" s="16">
        <f>+K11+K13+K16+K19+K23</f>
        <v>552026.27083636366</v>
      </c>
      <c r="P26" t="s">
        <v>42</v>
      </c>
      <c r="Q26" t="s">
        <v>596</v>
      </c>
      <c r="R26" t="s">
        <v>829</v>
      </c>
      <c r="S26" t="s">
        <v>825</v>
      </c>
      <c r="T26" s="10" t="s">
        <v>826</v>
      </c>
      <c r="U26" s="10" t="s">
        <v>648</v>
      </c>
      <c r="V26" s="10" t="s">
        <v>12</v>
      </c>
      <c r="W26" s="6">
        <v>2585.81</v>
      </c>
    </row>
    <row r="27" spans="1:23" x14ac:dyDescent="0.35">
      <c r="D27">
        <v>583</v>
      </c>
      <c r="E27" s="6">
        <v>27317.658312727275</v>
      </c>
      <c r="F27" s="6"/>
      <c r="G27">
        <v>151</v>
      </c>
      <c r="H27" s="6">
        <v>0</v>
      </c>
      <c r="I27" s="119"/>
      <c r="P27" t="s">
        <v>34</v>
      </c>
      <c r="Q27" t="s">
        <v>597</v>
      </c>
      <c r="R27" t="s">
        <v>830</v>
      </c>
      <c r="S27" t="s">
        <v>825</v>
      </c>
      <c r="T27" s="10" t="s">
        <v>826</v>
      </c>
      <c r="U27" s="10" t="s">
        <v>648</v>
      </c>
      <c r="V27" s="10" t="s">
        <v>12</v>
      </c>
      <c r="W27" s="6">
        <v>4737.49</v>
      </c>
    </row>
    <row r="28" spans="1:23" x14ac:dyDescent="0.35">
      <c r="D28">
        <v>585</v>
      </c>
      <c r="E28" s="6">
        <v>-1455.1724072727272</v>
      </c>
      <c r="F28" s="6"/>
      <c r="G28">
        <v>156</v>
      </c>
      <c r="H28" s="6">
        <v>1379.9750327272727</v>
      </c>
      <c r="I28" s="119"/>
      <c r="P28" t="s">
        <v>44</v>
      </c>
      <c r="Q28" t="s">
        <v>599</v>
      </c>
      <c r="R28" t="s">
        <v>831</v>
      </c>
      <c r="S28" t="s">
        <v>825</v>
      </c>
      <c r="T28" s="10" t="s">
        <v>826</v>
      </c>
      <c r="U28" s="10" t="s">
        <v>648</v>
      </c>
      <c r="V28" s="10" t="s">
        <v>12</v>
      </c>
      <c r="W28" s="6">
        <v>3290.05</v>
      </c>
    </row>
    <row r="29" spans="1:23" x14ac:dyDescent="0.35">
      <c r="D29">
        <v>590</v>
      </c>
      <c r="E29" s="6">
        <v>-1620.6896509090911</v>
      </c>
      <c r="F29" s="6"/>
      <c r="G29">
        <v>159</v>
      </c>
      <c r="H29" s="6">
        <v>951.86400727272724</v>
      </c>
      <c r="I29" s="119"/>
      <c r="P29" t="s">
        <v>45</v>
      </c>
      <c r="Q29" t="s">
        <v>600</v>
      </c>
      <c r="R29" t="s">
        <v>832</v>
      </c>
      <c r="S29" t="s">
        <v>825</v>
      </c>
      <c r="T29" s="10" t="s">
        <v>826</v>
      </c>
      <c r="U29" s="10" t="s">
        <v>648</v>
      </c>
      <c r="V29" s="10" t="s">
        <v>12</v>
      </c>
      <c r="W29" s="6">
        <v>3881.92</v>
      </c>
    </row>
    <row r="30" spans="1:23" x14ac:dyDescent="0.35">
      <c r="D30">
        <v>594</v>
      </c>
      <c r="E30" s="6">
        <v>20012.265265454545</v>
      </c>
      <c r="F30" s="6"/>
      <c r="G30">
        <v>173</v>
      </c>
      <c r="H30" s="6">
        <v>2715.9405963636364</v>
      </c>
      <c r="I30" s="119"/>
      <c r="P30" t="s">
        <v>685</v>
      </c>
      <c r="Q30" t="s">
        <v>833</v>
      </c>
      <c r="R30" t="s">
        <v>834</v>
      </c>
      <c r="S30" t="s">
        <v>825</v>
      </c>
      <c r="T30" s="10" t="s">
        <v>826</v>
      </c>
      <c r="U30" s="10" t="s">
        <v>648</v>
      </c>
      <c r="V30" s="10" t="s">
        <v>12</v>
      </c>
      <c r="W30" s="6">
        <v>0</v>
      </c>
    </row>
    <row r="31" spans="1:23" x14ac:dyDescent="0.35">
      <c r="D31">
        <v>600</v>
      </c>
      <c r="E31" s="6">
        <v>-1096.5517236363637</v>
      </c>
      <c r="F31" s="6"/>
      <c r="G31">
        <v>177</v>
      </c>
      <c r="H31" s="6">
        <v>1403.7090909090912</v>
      </c>
      <c r="I31" s="119"/>
      <c r="P31" t="s">
        <v>686</v>
      </c>
      <c r="Q31" t="s">
        <v>687</v>
      </c>
      <c r="R31" t="s">
        <v>835</v>
      </c>
      <c r="S31" t="s">
        <v>825</v>
      </c>
      <c r="T31" s="10" t="s">
        <v>826</v>
      </c>
      <c r="U31" s="10" t="s">
        <v>648</v>
      </c>
      <c r="V31" s="10" t="s">
        <v>12</v>
      </c>
      <c r="W31" s="6">
        <v>1799.2</v>
      </c>
    </row>
    <row r="32" spans="1:23" x14ac:dyDescent="0.35">
      <c r="D32">
        <v>616</v>
      </c>
      <c r="E32" s="6">
        <v>16222.901970909094</v>
      </c>
      <c r="F32" s="6"/>
      <c r="G32">
        <v>180</v>
      </c>
      <c r="H32" s="6">
        <v>2187.4821527272729</v>
      </c>
      <c r="I32" s="119"/>
      <c r="P32" t="s">
        <v>688</v>
      </c>
      <c r="Q32" t="s">
        <v>689</v>
      </c>
      <c r="R32" t="s">
        <v>836</v>
      </c>
      <c r="S32" t="s">
        <v>825</v>
      </c>
      <c r="T32" s="10" t="s">
        <v>826</v>
      </c>
      <c r="U32" s="10" t="s">
        <v>648</v>
      </c>
      <c r="V32" s="10" t="s">
        <v>12</v>
      </c>
      <c r="W32" s="6">
        <v>1799.2</v>
      </c>
    </row>
    <row r="33" spans="4:23" x14ac:dyDescent="0.35">
      <c r="D33">
        <v>630</v>
      </c>
      <c r="E33" s="6">
        <v>42238.0290109091</v>
      </c>
      <c r="F33" s="6"/>
      <c r="G33">
        <v>181</v>
      </c>
      <c r="H33" s="6">
        <v>-87.439440000000005</v>
      </c>
      <c r="I33" s="119"/>
      <c r="P33" t="s">
        <v>837</v>
      </c>
      <c r="Q33" t="s">
        <v>838</v>
      </c>
      <c r="R33" t="s">
        <v>839</v>
      </c>
      <c r="S33" t="s">
        <v>825</v>
      </c>
      <c r="T33" s="10" t="s">
        <v>826</v>
      </c>
      <c r="U33" s="10" t="s">
        <v>648</v>
      </c>
      <c r="V33" s="10" t="s">
        <v>12</v>
      </c>
      <c r="W33" s="6">
        <v>1371.42</v>
      </c>
    </row>
    <row r="34" spans="4:23" x14ac:dyDescent="0.35">
      <c r="D34">
        <v>640</v>
      </c>
      <c r="E34" s="6">
        <v>16537.395003636364</v>
      </c>
      <c r="F34" s="6"/>
      <c r="G34">
        <v>190</v>
      </c>
      <c r="H34" s="6">
        <v>0</v>
      </c>
      <c r="I34" s="119"/>
      <c r="P34" t="s">
        <v>19</v>
      </c>
      <c r="Q34" t="s">
        <v>582</v>
      </c>
      <c r="R34" t="s">
        <v>815</v>
      </c>
      <c r="S34" t="s">
        <v>840</v>
      </c>
      <c r="T34" s="10" t="s">
        <v>841</v>
      </c>
      <c r="U34" s="10" t="s">
        <v>642</v>
      </c>
      <c r="V34" s="10" t="s">
        <v>215</v>
      </c>
      <c r="W34" s="6">
        <v>4835.3</v>
      </c>
    </row>
    <row r="35" spans="4:23" x14ac:dyDescent="0.35">
      <c r="D35">
        <v>656</v>
      </c>
      <c r="E35" s="6">
        <v>21630.146581818186</v>
      </c>
      <c r="F35" s="6"/>
      <c r="G35">
        <v>193</v>
      </c>
      <c r="H35" s="6">
        <v>0</v>
      </c>
      <c r="I35" s="119"/>
      <c r="P35" t="s">
        <v>20</v>
      </c>
      <c r="Q35" t="s">
        <v>583</v>
      </c>
      <c r="R35" t="s">
        <v>815</v>
      </c>
      <c r="S35" t="s">
        <v>840</v>
      </c>
      <c r="T35" s="10" t="s">
        <v>841</v>
      </c>
      <c r="U35" s="10" t="s">
        <v>642</v>
      </c>
      <c r="V35" s="10" t="s">
        <v>215</v>
      </c>
      <c r="W35" s="6">
        <v>5220.6400000000003</v>
      </c>
    </row>
    <row r="36" spans="4:23" x14ac:dyDescent="0.35">
      <c r="D36">
        <v>659</v>
      </c>
      <c r="E36" s="6">
        <v>22593.366741818179</v>
      </c>
      <c r="F36" s="6"/>
      <c r="G36">
        <v>213</v>
      </c>
      <c r="H36" s="6">
        <v>-116.84425454545456</v>
      </c>
      <c r="I36" s="119"/>
      <c r="P36" t="s">
        <v>21</v>
      </c>
      <c r="Q36" t="s">
        <v>584</v>
      </c>
      <c r="R36" t="s">
        <v>842</v>
      </c>
      <c r="S36" t="s">
        <v>840</v>
      </c>
      <c r="T36" s="10" t="s">
        <v>841</v>
      </c>
      <c r="U36" s="10" t="s">
        <v>642</v>
      </c>
      <c r="V36" s="10" t="s">
        <v>215</v>
      </c>
      <c r="W36" s="6">
        <v>4124.2700000000004</v>
      </c>
    </row>
    <row r="37" spans="4:23" x14ac:dyDescent="0.35">
      <c r="D37">
        <v>664</v>
      </c>
      <c r="E37" s="6">
        <v>-1462.0689600000001</v>
      </c>
      <c r="F37" s="6"/>
      <c r="G37">
        <v>214</v>
      </c>
      <c r="H37" s="6">
        <v>1279.8934472727271</v>
      </c>
      <c r="I37" s="119"/>
      <c r="P37" t="s">
        <v>22</v>
      </c>
      <c r="Q37" t="s">
        <v>585</v>
      </c>
      <c r="R37" t="s">
        <v>843</v>
      </c>
      <c r="S37" t="s">
        <v>840</v>
      </c>
      <c r="T37" s="10" t="s">
        <v>841</v>
      </c>
      <c r="U37" s="10" t="s">
        <v>642</v>
      </c>
      <c r="V37" s="10" t="s">
        <v>215</v>
      </c>
      <c r="W37" s="6">
        <v>4113.9799999999996</v>
      </c>
    </row>
    <row r="38" spans="4:23" x14ac:dyDescent="0.35">
      <c r="D38">
        <v>666</v>
      </c>
      <c r="E38" s="6">
        <v>26765.923134545457</v>
      </c>
      <c r="F38" s="6"/>
      <c r="G38">
        <v>220</v>
      </c>
      <c r="H38" s="6">
        <v>619.60626909090911</v>
      </c>
      <c r="I38" s="119"/>
      <c r="P38" t="s">
        <v>23</v>
      </c>
      <c r="Q38" t="s">
        <v>586</v>
      </c>
      <c r="R38" t="s">
        <v>844</v>
      </c>
      <c r="S38" t="s">
        <v>840</v>
      </c>
      <c r="T38" s="10" t="s">
        <v>841</v>
      </c>
      <c r="U38" s="10" t="s">
        <v>642</v>
      </c>
      <c r="V38" s="10" t="s">
        <v>215</v>
      </c>
      <c r="W38" s="6">
        <v>6233.71</v>
      </c>
    </row>
    <row r="39" spans="4:23" x14ac:dyDescent="0.35">
      <c r="D39">
        <v>670</v>
      </c>
      <c r="E39" s="6">
        <v>17146.577018181822</v>
      </c>
      <c r="F39" s="6"/>
      <c r="G39">
        <v>226</v>
      </c>
      <c r="H39" s="6">
        <v>3307.9943781818183</v>
      </c>
      <c r="I39" s="119"/>
      <c r="P39" t="s">
        <v>24</v>
      </c>
      <c r="Q39" t="s">
        <v>587</v>
      </c>
      <c r="R39" t="s">
        <v>845</v>
      </c>
      <c r="S39" t="s">
        <v>840</v>
      </c>
      <c r="T39" s="10" t="s">
        <v>841</v>
      </c>
      <c r="U39" s="10" t="s">
        <v>642</v>
      </c>
      <c r="V39" s="10" t="s">
        <v>215</v>
      </c>
      <c r="W39" s="6">
        <v>2780.62</v>
      </c>
    </row>
    <row r="40" spans="4:23" x14ac:dyDescent="0.35">
      <c r="D40">
        <v>677</v>
      </c>
      <c r="E40" s="6">
        <v>25920.885483636368</v>
      </c>
      <c r="F40" s="6"/>
      <c r="G40">
        <v>229</v>
      </c>
      <c r="H40" s="6">
        <v>-19.953505454545457</v>
      </c>
      <c r="I40" s="119"/>
      <c r="P40" t="s">
        <v>25</v>
      </c>
      <c r="Q40" t="s">
        <v>588</v>
      </c>
      <c r="R40" t="s">
        <v>846</v>
      </c>
      <c r="S40" t="s">
        <v>840</v>
      </c>
      <c r="T40" s="10" t="s">
        <v>841</v>
      </c>
      <c r="U40" s="10" t="s">
        <v>642</v>
      </c>
      <c r="V40" s="10" t="s">
        <v>215</v>
      </c>
      <c r="W40" s="6">
        <v>2492.37</v>
      </c>
    </row>
    <row r="41" spans="4:23" x14ac:dyDescent="0.35">
      <c r="D41">
        <v>680</v>
      </c>
      <c r="E41" s="6">
        <v>17432.096145454547</v>
      </c>
      <c r="F41" s="6"/>
      <c r="G41">
        <v>231</v>
      </c>
      <c r="H41" s="6">
        <v>2106.5858909090907</v>
      </c>
      <c r="I41" s="119"/>
      <c r="P41" t="s">
        <v>179</v>
      </c>
      <c r="Q41" t="s">
        <v>605</v>
      </c>
      <c r="R41" t="s">
        <v>847</v>
      </c>
      <c r="S41" t="s">
        <v>840</v>
      </c>
      <c r="T41" s="10" t="s">
        <v>841</v>
      </c>
      <c r="U41" s="10" t="s">
        <v>642</v>
      </c>
      <c r="V41" s="10" t="s">
        <v>215</v>
      </c>
      <c r="W41" s="6">
        <v>1815.62</v>
      </c>
    </row>
    <row r="42" spans="4:23" x14ac:dyDescent="0.35">
      <c r="D42">
        <v>690</v>
      </c>
      <c r="E42" s="6">
        <v>19107.590065454544</v>
      </c>
      <c r="F42" s="6"/>
      <c r="G42">
        <v>239</v>
      </c>
      <c r="H42" s="6">
        <v>0</v>
      </c>
      <c r="I42" s="119"/>
      <c r="P42" t="s">
        <v>345</v>
      </c>
      <c r="Q42" t="s">
        <v>346</v>
      </c>
      <c r="R42" t="s">
        <v>848</v>
      </c>
      <c r="S42" t="s">
        <v>840</v>
      </c>
      <c r="T42" s="10" t="s">
        <v>841</v>
      </c>
      <c r="U42" s="10" t="s">
        <v>642</v>
      </c>
      <c r="V42" s="10" t="s">
        <v>215</v>
      </c>
      <c r="W42" s="6">
        <v>1600.03</v>
      </c>
    </row>
    <row r="43" spans="4:23" x14ac:dyDescent="0.35">
      <c r="D43">
        <v>702</v>
      </c>
      <c r="E43" s="6">
        <v>28842.330480000001</v>
      </c>
      <c r="F43" s="6"/>
      <c r="G43">
        <v>241</v>
      </c>
      <c r="H43" s="6">
        <v>2754.8324581818188</v>
      </c>
      <c r="I43" s="119"/>
      <c r="P43" t="s">
        <v>46</v>
      </c>
      <c r="Q43" t="s">
        <v>508</v>
      </c>
      <c r="R43" t="s">
        <v>849</v>
      </c>
      <c r="S43" t="s">
        <v>850</v>
      </c>
      <c r="T43" s="10" t="s">
        <v>851</v>
      </c>
      <c r="U43" s="10" t="s">
        <v>638</v>
      </c>
      <c r="V43" s="10" t="s">
        <v>7</v>
      </c>
      <c r="W43" s="6">
        <v>4852.5</v>
      </c>
    </row>
    <row r="44" spans="4:23" x14ac:dyDescent="0.35">
      <c r="D44">
        <v>805</v>
      </c>
      <c r="E44" s="6">
        <v>17977.975563636362</v>
      </c>
      <c r="F44" s="6"/>
      <c r="G44">
        <v>246</v>
      </c>
      <c r="H44" s="6">
        <v>7124.621360000001</v>
      </c>
      <c r="I44" s="119"/>
      <c r="P44" t="s">
        <v>47</v>
      </c>
      <c r="Q44" t="s">
        <v>852</v>
      </c>
      <c r="R44" t="s">
        <v>824</v>
      </c>
      <c r="S44" t="s">
        <v>850</v>
      </c>
      <c r="T44" s="10" t="s">
        <v>851</v>
      </c>
      <c r="U44" s="10" t="s">
        <v>638</v>
      </c>
      <c r="V44" s="10" t="s">
        <v>7</v>
      </c>
      <c r="W44" s="6">
        <v>5328.29</v>
      </c>
    </row>
    <row r="45" spans="4:23" x14ac:dyDescent="0.35">
      <c r="D45">
        <v>823</v>
      </c>
      <c r="E45" s="6">
        <v>16081.900334545457</v>
      </c>
      <c r="F45" s="6"/>
      <c r="G45">
        <v>250</v>
      </c>
      <c r="H45" s="6">
        <v>2579.9951054545454</v>
      </c>
      <c r="I45" s="119"/>
      <c r="P45" t="s">
        <v>49</v>
      </c>
      <c r="Q45" t="s">
        <v>509</v>
      </c>
      <c r="R45" t="s">
        <v>853</v>
      </c>
      <c r="S45" t="s">
        <v>850</v>
      </c>
      <c r="T45" s="10" t="s">
        <v>851</v>
      </c>
      <c r="U45" s="10" t="s">
        <v>638</v>
      </c>
      <c r="V45" s="10" t="s">
        <v>7</v>
      </c>
      <c r="W45" s="6">
        <v>4540.62</v>
      </c>
    </row>
    <row r="46" spans="4:23" x14ac:dyDescent="0.35">
      <c r="D46">
        <v>827</v>
      </c>
      <c r="E46" s="6">
        <v>26114.882283636362</v>
      </c>
      <c r="F46" s="6"/>
      <c r="G46">
        <v>251</v>
      </c>
      <c r="H46" s="6">
        <v>0</v>
      </c>
      <c r="I46" s="119"/>
      <c r="P46" t="s">
        <v>50</v>
      </c>
      <c r="Q46" t="s">
        <v>510</v>
      </c>
      <c r="R46" t="s">
        <v>854</v>
      </c>
      <c r="S46" t="s">
        <v>850</v>
      </c>
      <c r="T46" s="10" t="s">
        <v>851</v>
      </c>
      <c r="U46" s="10" t="s">
        <v>638</v>
      </c>
      <c r="V46" s="10" t="s">
        <v>7</v>
      </c>
      <c r="W46" s="6">
        <v>6535.34</v>
      </c>
    </row>
    <row r="47" spans="4:23" x14ac:dyDescent="0.35">
      <c r="D47">
        <v>847</v>
      </c>
      <c r="E47" s="6">
        <v>17446.037250909096</v>
      </c>
      <c r="F47" s="6"/>
      <c r="G47">
        <v>265</v>
      </c>
      <c r="H47" s="6">
        <v>2212.861992727273</v>
      </c>
      <c r="I47" s="119"/>
      <c r="P47" t="s">
        <v>52</v>
      </c>
      <c r="Q47" t="s">
        <v>511</v>
      </c>
      <c r="R47" t="s">
        <v>855</v>
      </c>
      <c r="S47" t="s">
        <v>850</v>
      </c>
      <c r="T47" s="10" t="s">
        <v>851</v>
      </c>
      <c r="U47" s="10" t="s">
        <v>638</v>
      </c>
      <c r="V47" s="10" t="s">
        <v>7</v>
      </c>
      <c r="W47" s="6">
        <v>3189.23</v>
      </c>
    </row>
    <row r="48" spans="4:23" x14ac:dyDescent="0.35">
      <c r="D48">
        <v>860</v>
      </c>
      <c r="E48" s="6">
        <v>22840.607934545453</v>
      </c>
      <c r="F48" s="6"/>
      <c r="G48">
        <v>272</v>
      </c>
      <c r="H48" s="6">
        <v>2326.1751490909091</v>
      </c>
      <c r="I48" s="119"/>
      <c r="P48" t="s">
        <v>53</v>
      </c>
      <c r="Q48" t="s">
        <v>512</v>
      </c>
      <c r="R48" t="s">
        <v>856</v>
      </c>
      <c r="S48" t="s">
        <v>850</v>
      </c>
      <c r="T48" s="10" t="s">
        <v>851</v>
      </c>
      <c r="U48" s="10" t="s">
        <v>638</v>
      </c>
      <c r="V48" s="10" t="s">
        <v>7</v>
      </c>
      <c r="W48" s="6">
        <v>3964.96</v>
      </c>
    </row>
    <row r="49" spans="4:23" x14ac:dyDescent="0.35">
      <c r="D49">
        <v>910</v>
      </c>
      <c r="E49" s="6">
        <v>-1158.6206836363638</v>
      </c>
      <c r="F49" s="6"/>
      <c r="G49">
        <v>293</v>
      </c>
      <c r="H49" s="6">
        <v>1346.4981745454547</v>
      </c>
      <c r="I49" s="119"/>
      <c r="P49" t="s">
        <v>48</v>
      </c>
      <c r="Q49" t="s">
        <v>513</v>
      </c>
      <c r="R49" t="s">
        <v>857</v>
      </c>
      <c r="S49" t="s">
        <v>850</v>
      </c>
      <c r="T49" s="10" t="s">
        <v>851</v>
      </c>
      <c r="U49" s="10" t="s">
        <v>638</v>
      </c>
      <c r="V49" s="10" t="s">
        <v>7</v>
      </c>
      <c r="W49" s="6">
        <v>1765.66</v>
      </c>
    </row>
    <row r="50" spans="4:23" x14ac:dyDescent="0.35">
      <c r="D50">
        <v>916</v>
      </c>
      <c r="E50" s="6">
        <v>27062.598632727277</v>
      </c>
      <c r="F50" s="6"/>
      <c r="G50">
        <v>296</v>
      </c>
      <c r="H50" s="6">
        <v>2764.3981454545456</v>
      </c>
      <c r="I50" s="119"/>
      <c r="P50" t="s">
        <v>51</v>
      </c>
      <c r="Q50" t="s">
        <v>514</v>
      </c>
      <c r="R50" t="s">
        <v>858</v>
      </c>
      <c r="S50" t="s">
        <v>850</v>
      </c>
      <c r="T50" s="10" t="s">
        <v>851</v>
      </c>
      <c r="U50" s="10" t="s">
        <v>638</v>
      </c>
      <c r="V50" s="10" t="s">
        <v>7</v>
      </c>
      <c r="W50" s="6">
        <v>2691.34</v>
      </c>
    </row>
    <row r="51" spans="4:23" x14ac:dyDescent="0.35">
      <c r="D51">
        <v>941</v>
      </c>
      <c r="E51" s="6">
        <v>15880.720756363638</v>
      </c>
      <c r="F51" s="6"/>
      <c r="G51">
        <v>306</v>
      </c>
      <c r="H51" s="6">
        <v>0</v>
      </c>
      <c r="I51" s="119"/>
      <c r="P51" t="s">
        <v>54</v>
      </c>
      <c r="Q51" t="s">
        <v>515</v>
      </c>
      <c r="R51" t="s">
        <v>859</v>
      </c>
      <c r="S51" t="s">
        <v>850</v>
      </c>
      <c r="T51" s="10" t="s">
        <v>851</v>
      </c>
      <c r="U51" s="10" t="s">
        <v>638</v>
      </c>
      <c r="V51" s="10" t="s">
        <v>7</v>
      </c>
      <c r="W51" s="6">
        <v>1635.86</v>
      </c>
    </row>
    <row r="52" spans="4:23" x14ac:dyDescent="0.35">
      <c r="D52">
        <v>961</v>
      </c>
      <c r="E52" s="6">
        <v>-1503.4482690909092</v>
      </c>
      <c r="F52" s="6"/>
      <c r="G52">
        <v>309</v>
      </c>
      <c r="H52" s="6">
        <v>2555.1597018181819</v>
      </c>
      <c r="I52" s="119"/>
      <c r="P52" t="s">
        <v>55</v>
      </c>
      <c r="Q52" t="s">
        <v>516</v>
      </c>
      <c r="R52" t="s">
        <v>860</v>
      </c>
      <c r="S52" t="s">
        <v>850</v>
      </c>
      <c r="T52" s="10" t="s">
        <v>851</v>
      </c>
      <c r="U52" s="10" t="s">
        <v>638</v>
      </c>
      <c r="V52" s="10" t="s">
        <v>7</v>
      </c>
      <c r="W52" s="6">
        <v>2295.71</v>
      </c>
    </row>
    <row r="53" spans="4:23" x14ac:dyDescent="0.35">
      <c r="D53">
        <v>971</v>
      </c>
      <c r="E53" s="6">
        <v>16464.393425454546</v>
      </c>
      <c r="F53" s="6"/>
      <c r="G53">
        <v>316</v>
      </c>
      <c r="H53" s="6">
        <v>1274.1755781818183</v>
      </c>
      <c r="I53" s="119"/>
      <c r="P53" t="s">
        <v>176</v>
      </c>
      <c r="Q53" t="s">
        <v>602</v>
      </c>
      <c r="R53" t="s">
        <v>861</v>
      </c>
      <c r="S53" t="s">
        <v>850</v>
      </c>
      <c r="T53" s="10" t="s">
        <v>851</v>
      </c>
      <c r="U53" s="10" t="s">
        <v>638</v>
      </c>
      <c r="V53" s="10" t="s">
        <v>7</v>
      </c>
      <c r="W53" s="6">
        <v>2272.62</v>
      </c>
    </row>
    <row r="54" spans="4:23" x14ac:dyDescent="0.35">
      <c r="D54">
        <v>1180</v>
      </c>
      <c r="E54" s="6">
        <v>23458.264152727275</v>
      </c>
      <c r="F54" s="6"/>
      <c r="G54">
        <v>319</v>
      </c>
      <c r="H54" s="6">
        <v>3032.3152799999998</v>
      </c>
      <c r="I54" s="119"/>
      <c r="P54" t="s">
        <v>862</v>
      </c>
      <c r="Q54" t="s">
        <v>863</v>
      </c>
      <c r="R54" t="s">
        <v>864</v>
      </c>
      <c r="S54" t="s">
        <v>850</v>
      </c>
      <c r="T54" s="10" t="s">
        <v>851</v>
      </c>
      <c r="U54" s="10" t="s">
        <v>638</v>
      </c>
      <c r="V54" s="10" t="s">
        <v>7</v>
      </c>
      <c r="W54" s="6">
        <v>1309.0899999999999</v>
      </c>
    </row>
    <row r="55" spans="4:23" x14ac:dyDescent="0.35">
      <c r="D55">
        <v>1287</v>
      </c>
      <c r="E55" s="6">
        <v>25285.385105454545</v>
      </c>
      <c r="F55" s="6"/>
      <c r="G55">
        <v>320</v>
      </c>
      <c r="H55" s="6">
        <v>1502.0493890909092</v>
      </c>
      <c r="I55" s="119"/>
      <c r="P55" t="s">
        <v>63</v>
      </c>
      <c r="Q55" t="s">
        <v>543</v>
      </c>
      <c r="R55" t="s">
        <v>865</v>
      </c>
      <c r="S55" t="s">
        <v>866</v>
      </c>
      <c r="T55" s="10" t="s">
        <v>867</v>
      </c>
      <c r="U55" s="10" t="s">
        <v>643</v>
      </c>
      <c r="V55" s="10" t="s">
        <v>14</v>
      </c>
      <c r="W55" s="6">
        <v>3896.59</v>
      </c>
    </row>
    <row r="56" spans="4:23" x14ac:dyDescent="0.35">
      <c r="D56">
        <v>1458</v>
      </c>
      <c r="E56" s="6">
        <v>9588.1153527272727</v>
      </c>
      <c r="F56" s="6"/>
      <c r="G56">
        <v>327</v>
      </c>
      <c r="H56" s="6">
        <v>1248.0214836363637</v>
      </c>
      <c r="I56" s="119"/>
      <c r="P56" t="s">
        <v>64</v>
      </c>
      <c r="Q56" t="s">
        <v>544</v>
      </c>
      <c r="R56" t="s">
        <v>868</v>
      </c>
      <c r="S56" t="s">
        <v>866</v>
      </c>
      <c r="T56" s="10" t="s">
        <v>867</v>
      </c>
      <c r="U56" s="10" t="s">
        <v>643</v>
      </c>
      <c r="V56" s="10" t="s">
        <v>14</v>
      </c>
      <c r="W56" s="6">
        <v>5396.86</v>
      </c>
    </row>
    <row r="57" spans="4:23" x14ac:dyDescent="0.35">
      <c r="D57">
        <v>1465</v>
      </c>
      <c r="E57" s="6">
        <v>42938.14714181819</v>
      </c>
      <c r="F57" s="6"/>
      <c r="G57">
        <v>335</v>
      </c>
      <c r="H57" s="6">
        <v>988.73029818181828</v>
      </c>
      <c r="I57" s="119"/>
      <c r="P57" t="s">
        <v>65</v>
      </c>
      <c r="Q57" t="s">
        <v>545</v>
      </c>
      <c r="R57" t="s">
        <v>869</v>
      </c>
      <c r="S57" t="s">
        <v>866</v>
      </c>
      <c r="T57" s="10" t="s">
        <v>867</v>
      </c>
      <c r="U57" s="10" t="s">
        <v>643</v>
      </c>
      <c r="V57" s="10" t="s">
        <v>14</v>
      </c>
      <c r="W57" s="6">
        <v>4393.1000000000004</v>
      </c>
    </row>
    <row r="58" spans="4:23" x14ac:dyDescent="0.35">
      <c r="D58">
        <v>1526</v>
      </c>
      <c r="E58" s="6">
        <v>49719.947265454553</v>
      </c>
      <c r="F58" s="6"/>
      <c r="G58">
        <v>352</v>
      </c>
      <c r="H58" s="6">
        <v>10653.961818181819</v>
      </c>
      <c r="I58" s="119"/>
      <c r="P58" t="s">
        <v>68</v>
      </c>
      <c r="Q58" t="s">
        <v>546</v>
      </c>
      <c r="R58" t="s">
        <v>870</v>
      </c>
      <c r="S58" t="s">
        <v>866</v>
      </c>
      <c r="T58" s="10" t="s">
        <v>867</v>
      </c>
      <c r="U58" s="10" t="s">
        <v>643</v>
      </c>
      <c r="V58" s="10" t="s">
        <v>14</v>
      </c>
      <c r="W58" s="6">
        <v>5533.66</v>
      </c>
    </row>
    <row r="59" spans="4:23" x14ac:dyDescent="0.35">
      <c r="D59">
        <v>1531</v>
      </c>
      <c r="E59" s="6">
        <v>14661.489709090909</v>
      </c>
      <c r="F59" s="6"/>
      <c r="G59">
        <v>354</v>
      </c>
      <c r="H59" s="6">
        <v>5643.531374545455</v>
      </c>
      <c r="I59" s="119"/>
      <c r="P59" t="s">
        <v>69</v>
      </c>
      <c r="Q59" t="s">
        <v>547</v>
      </c>
      <c r="R59" t="s">
        <v>871</v>
      </c>
      <c r="S59" t="s">
        <v>866</v>
      </c>
      <c r="T59" s="10" t="s">
        <v>867</v>
      </c>
      <c r="U59" s="10" t="s">
        <v>643</v>
      </c>
      <c r="V59" s="10" t="s">
        <v>14</v>
      </c>
      <c r="W59" s="6">
        <v>3468.43</v>
      </c>
    </row>
    <row r="60" spans="4:23" x14ac:dyDescent="0.35">
      <c r="D60">
        <v>1533</v>
      </c>
      <c r="E60" s="6">
        <v>23718.48804363636</v>
      </c>
      <c r="F60" s="6"/>
      <c r="G60">
        <v>362</v>
      </c>
      <c r="H60" s="6">
        <v>1530.5206109090911</v>
      </c>
      <c r="I60" s="119"/>
      <c r="P60" t="s">
        <v>70</v>
      </c>
      <c r="Q60" t="s">
        <v>548</v>
      </c>
      <c r="R60" t="s">
        <v>872</v>
      </c>
      <c r="S60" t="s">
        <v>866</v>
      </c>
      <c r="T60" s="10" t="s">
        <v>867</v>
      </c>
      <c r="U60" s="10" t="s">
        <v>643</v>
      </c>
      <c r="V60" s="10" t="s">
        <v>14</v>
      </c>
      <c r="W60" s="6">
        <v>4746.66</v>
      </c>
    </row>
    <row r="61" spans="4:23" x14ac:dyDescent="0.35">
      <c r="D61">
        <v>1576</v>
      </c>
      <c r="E61" s="6">
        <v>21987.687490909091</v>
      </c>
      <c r="F61" s="6"/>
      <c r="G61">
        <v>363</v>
      </c>
      <c r="H61" s="6">
        <v>4247.2815127272725</v>
      </c>
      <c r="I61" s="119"/>
      <c r="P61" t="s">
        <v>66</v>
      </c>
      <c r="Q61" t="s">
        <v>549</v>
      </c>
      <c r="R61" t="s">
        <v>873</v>
      </c>
      <c r="S61" t="s">
        <v>866</v>
      </c>
      <c r="T61" s="10" t="s">
        <v>867</v>
      </c>
      <c r="U61" s="10" t="s">
        <v>643</v>
      </c>
      <c r="V61" s="10" t="s">
        <v>14</v>
      </c>
      <c r="W61" s="6">
        <v>3058.27</v>
      </c>
    </row>
    <row r="62" spans="4:23" x14ac:dyDescent="0.35">
      <c r="D62">
        <v>1578</v>
      </c>
      <c r="E62" s="6">
        <v>19679.075578181819</v>
      </c>
      <c r="F62" s="6"/>
      <c r="G62">
        <v>380</v>
      </c>
      <c r="H62" s="6">
        <v>1480.3932727272729</v>
      </c>
      <c r="I62" s="119"/>
      <c r="P62" t="s">
        <v>67</v>
      </c>
      <c r="Q62" t="s">
        <v>550</v>
      </c>
      <c r="R62" t="s">
        <v>874</v>
      </c>
      <c r="S62" t="s">
        <v>866</v>
      </c>
      <c r="T62" s="10" t="s">
        <v>867</v>
      </c>
      <c r="U62" s="10" t="s">
        <v>643</v>
      </c>
      <c r="V62" s="10" t="s">
        <v>14</v>
      </c>
      <c r="W62" s="6">
        <v>4211.12</v>
      </c>
    </row>
    <row r="63" spans="4:23" x14ac:dyDescent="0.35">
      <c r="D63">
        <v>1581</v>
      </c>
      <c r="E63" s="6">
        <v>11146.713236363637</v>
      </c>
      <c r="F63" s="6"/>
      <c r="G63">
        <v>388</v>
      </c>
      <c r="H63" s="6">
        <v>2899.7086181818181</v>
      </c>
      <c r="I63" s="119"/>
      <c r="P63" t="s">
        <v>175</v>
      </c>
      <c r="Q63" t="s">
        <v>601</v>
      </c>
      <c r="R63" t="s">
        <v>875</v>
      </c>
      <c r="S63" t="s">
        <v>866</v>
      </c>
      <c r="T63" s="10" t="s">
        <v>867</v>
      </c>
      <c r="U63" s="10" t="s">
        <v>643</v>
      </c>
      <c r="V63" s="10" t="s">
        <v>14</v>
      </c>
      <c r="W63" s="6">
        <v>2486.19</v>
      </c>
    </row>
    <row r="64" spans="4:23" x14ac:dyDescent="0.35">
      <c r="D64">
        <v>1592</v>
      </c>
      <c r="E64" s="6">
        <v>9852.2041236363639</v>
      </c>
      <c r="F64" s="6"/>
      <c r="G64">
        <v>403</v>
      </c>
      <c r="H64" s="6">
        <v>3074.2776363636367</v>
      </c>
      <c r="I64" s="119"/>
      <c r="P64" t="s">
        <v>180</v>
      </c>
      <c r="Q64" t="s">
        <v>606</v>
      </c>
      <c r="R64" t="s">
        <v>876</v>
      </c>
      <c r="S64" t="s">
        <v>866</v>
      </c>
      <c r="T64" s="10" t="s">
        <v>867</v>
      </c>
      <c r="U64" s="10" t="s">
        <v>643</v>
      </c>
      <c r="V64" s="10" t="s">
        <v>14</v>
      </c>
      <c r="W64" s="6">
        <v>1727.02</v>
      </c>
    </row>
    <row r="65" spans="4:23" x14ac:dyDescent="0.35">
      <c r="D65">
        <v>1650</v>
      </c>
      <c r="E65" s="6">
        <v>11584.618640000001</v>
      </c>
      <c r="F65" s="6"/>
      <c r="G65">
        <v>423</v>
      </c>
      <c r="H65" s="6">
        <v>1490.074661818182</v>
      </c>
      <c r="I65" s="119"/>
      <c r="P65" t="s">
        <v>183</v>
      </c>
      <c r="Q65" t="s">
        <v>609</v>
      </c>
      <c r="R65" t="s">
        <v>877</v>
      </c>
      <c r="S65" t="s">
        <v>866</v>
      </c>
      <c r="T65" s="10" t="s">
        <v>867</v>
      </c>
      <c r="U65" s="10" t="s">
        <v>643</v>
      </c>
      <c r="V65" s="10" t="s">
        <v>14</v>
      </c>
      <c r="W65" s="6">
        <v>2608.88</v>
      </c>
    </row>
    <row r="66" spans="4:23" x14ac:dyDescent="0.35">
      <c r="D66">
        <v>1691</v>
      </c>
      <c r="E66" s="6">
        <v>18913.681039999999</v>
      </c>
      <c r="F66" s="6"/>
      <c r="G66">
        <v>424</v>
      </c>
      <c r="H66" s="6">
        <v>-46.763440000000003</v>
      </c>
      <c r="I66" s="119"/>
      <c r="P66" t="s">
        <v>78</v>
      </c>
      <c r="Q66" t="s">
        <v>519</v>
      </c>
      <c r="R66" t="s">
        <v>878</v>
      </c>
      <c r="S66" t="s">
        <v>879</v>
      </c>
      <c r="T66" s="10" t="s">
        <v>880</v>
      </c>
      <c r="U66" s="10" t="s">
        <v>640</v>
      </c>
      <c r="V66" s="10" t="s">
        <v>10</v>
      </c>
      <c r="W66" s="6">
        <v>3162.75</v>
      </c>
    </row>
    <row r="67" spans="4:23" x14ac:dyDescent="0.35">
      <c r="D67">
        <v>1742</v>
      </c>
      <c r="E67" s="6">
        <v>21633.983098181823</v>
      </c>
      <c r="F67" s="6"/>
      <c r="G67">
        <v>433</v>
      </c>
      <c r="H67" s="6">
        <v>1009.1332872727273</v>
      </c>
      <c r="I67" s="119"/>
      <c r="P67" t="s">
        <v>72</v>
      </c>
      <c r="Q67" t="s">
        <v>523</v>
      </c>
      <c r="R67" t="s">
        <v>881</v>
      </c>
      <c r="S67" t="s">
        <v>879</v>
      </c>
      <c r="T67" s="10" t="s">
        <v>880</v>
      </c>
      <c r="U67" s="10" t="s">
        <v>640</v>
      </c>
      <c r="V67" s="10" t="s">
        <v>10</v>
      </c>
      <c r="W67" s="6">
        <v>6026.51</v>
      </c>
    </row>
    <row r="68" spans="4:23" x14ac:dyDescent="0.35">
      <c r="D68">
        <v>1767</v>
      </c>
      <c r="E68" s="6">
        <v>23305.052712727273</v>
      </c>
      <c r="F68" s="6"/>
      <c r="G68">
        <v>436</v>
      </c>
      <c r="H68" s="6">
        <v>1746.73272</v>
      </c>
      <c r="I68" s="119"/>
      <c r="P68" t="s">
        <v>75</v>
      </c>
      <c r="Q68" t="s">
        <v>524</v>
      </c>
      <c r="R68" t="s">
        <v>827</v>
      </c>
      <c r="S68" t="s">
        <v>879</v>
      </c>
      <c r="T68" s="10" t="s">
        <v>880</v>
      </c>
      <c r="U68" s="10" t="s">
        <v>640</v>
      </c>
      <c r="V68" s="10" t="s">
        <v>10</v>
      </c>
      <c r="W68" s="6">
        <v>4937.92</v>
      </c>
    </row>
    <row r="69" spans="4:23" x14ac:dyDescent="0.35">
      <c r="D69">
        <v>1789</v>
      </c>
      <c r="E69" s="6">
        <v>14306.985294545455</v>
      </c>
      <c r="F69" s="6"/>
      <c r="G69">
        <v>438</v>
      </c>
      <c r="H69" s="6">
        <v>2740.0272072727275</v>
      </c>
      <c r="I69" s="119"/>
      <c r="P69" t="s">
        <v>80</v>
      </c>
      <c r="Q69" t="s">
        <v>525</v>
      </c>
      <c r="R69" t="s">
        <v>882</v>
      </c>
      <c r="S69" t="s">
        <v>879</v>
      </c>
      <c r="T69" s="10" t="s">
        <v>880</v>
      </c>
      <c r="U69" s="10" t="s">
        <v>640</v>
      </c>
      <c r="V69" s="10" t="s">
        <v>10</v>
      </c>
      <c r="W69" s="6">
        <v>4021.73</v>
      </c>
    </row>
    <row r="70" spans="4:23" x14ac:dyDescent="0.35">
      <c r="D70">
        <v>1821</v>
      </c>
      <c r="E70" s="6">
        <v>12229.216145454546</v>
      </c>
      <c r="F70" s="6"/>
      <c r="G70">
        <v>442</v>
      </c>
      <c r="H70" s="6">
        <v>3454.2578036363639</v>
      </c>
      <c r="I70" s="119"/>
      <c r="P70" t="s">
        <v>81</v>
      </c>
      <c r="Q70" t="s">
        <v>883</v>
      </c>
      <c r="R70" t="s">
        <v>884</v>
      </c>
      <c r="S70" t="s">
        <v>879</v>
      </c>
      <c r="T70" s="10" t="s">
        <v>880</v>
      </c>
      <c r="U70" s="10" t="s">
        <v>640</v>
      </c>
      <c r="V70" s="10" t="s">
        <v>10</v>
      </c>
      <c r="W70" s="6">
        <v>4277.47</v>
      </c>
    </row>
    <row r="71" spans="4:23" x14ac:dyDescent="0.35">
      <c r="D71">
        <v>1901</v>
      </c>
      <c r="E71" s="6">
        <v>19639.066283636359</v>
      </c>
      <c r="F71" s="6"/>
      <c r="G71">
        <v>446</v>
      </c>
      <c r="H71" s="6">
        <v>2179.1200290909092</v>
      </c>
      <c r="I71" s="119"/>
      <c r="P71" t="s">
        <v>83</v>
      </c>
      <c r="Q71" t="s">
        <v>526</v>
      </c>
      <c r="R71" t="s">
        <v>885</v>
      </c>
      <c r="S71" t="s">
        <v>879</v>
      </c>
      <c r="T71" s="10" t="s">
        <v>880</v>
      </c>
      <c r="U71" s="10" t="s">
        <v>640</v>
      </c>
      <c r="V71" s="10" t="s">
        <v>10</v>
      </c>
      <c r="W71" s="6">
        <v>4984.34</v>
      </c>
    </row>
    <row r="72" spans="4:23" x14ac:dyDescent="0.35">
      <c r="D72">
        <v>1905</v>
      </c>
      <c r="E72" s="6">
        <v>-1544.8275854545454</v>
      </c>
      <c r="F72" s="6"/>
      <c r="G72">
        <v>461</v>
      </c>
      <c r="H72" s="6">
        <v>1101.7226181818182</v>
      </c>
      <c r="I72" s="119"/>
      <c r="P72" t="s">
        <v>71</v>
      </c>
      <c r="Q72" t="s">
        <v>527</v>
      </c>
      <c r="R72" t="s">
        <v>886</v>
      </c>
      <c r="S72" t="s">
        <v>879</v>
      </c>
      <c r="T72" s="10" t="s">
        <v>880</v>
      </c>
      <c r="U72" s="10" t="s">
        <v>640</v>
      </c>
      <c r="V72" s="10" t="s">
        <v>10</v>
      </c>
      <c r="W72" s="6">
        <v>4515.8100000000004</v>
      </c>
    </row>
    <row r="73" spans="4:23" x14ac:dyDescent="0.35">
      <c r="D73">
        <v>1906</v>
      </c>
      <c r="E73" s="6">
        <v>25311.326872727277</v>
      </c>
      <c r="F73" s="6"/>
      <c r="G73">
        <v>475</v>
      </c>
      <c r="H73" s="6">
        <v>-10.75882909090909</v>
      </c>
      <c r="I73" s="119"/>
      <c r="P73" t="s">
        <v>77</v>
      </c>
      <c r="Q73" t="s">
        <v>529</v>
      </c>
      <c r="R73" t="s">
        <v>887</v>
      </c>
      <c r="S73" t="s">
        <v>879</v>
      </c>
      <c r="T73" s="10" t="s">
        <v>880</v>
      </c>
      <c r="U73" s="10" t="s">
        <v>640</v>
      </c>
      <c r="V73" s="10" t="s">
        <v>10</v>
      </c>
      <c r="W73" s="6">
        <v>2386.5300000000002</v>
      </c>
    </row>
    <row r="74" spans="4:23" x14ac:dyDescent="0.35">
      <c r="D74">
        <v>1921</v>
      </c>
      <c r="E74" s="6">
        <v>9528.1955127272759</v>
      </c>
      <c r="F74" s="6"/>
      <c r="G74">
        <v>481</v>
      </c>
      <c r="H74" s="6">
        <v>4663.2014399999998</v>
      </c>
      <c r="I74" s="119"/>
      <c r="P74" t="s">
        <v>85</v>
      </c>
      <c r="Q74" t="s">
        <v>530</v>
      </c>
      <c r="R74" t="s">
        <v>888</v>
      </c>
      <c r="S74" t="s">
        <v>879</v>
      </c>
      <c r="T74" s="10" t="s">
        <v>880</v>
      </c>
      <c r="U74" s="10" t="s">
        <v>640</v>
      </c>
      <c r="V74" s="10" t="s">
        <v>10</v>
      </c>
      <c r="W74" s="6">
        <v>2810.3</v>
      </c>
    </row>
    <row r="75" spans="4:23" x14ac:dyDescent="0.35">
      <c r="D75">
        <v>2421</v>
      </c>
      <c r="E75" s="6">
        <v>16491.17096727273</v>
      </c>
      <c r="F75" s="6"/>
      <c r="G75">
        <v>487</v>
      </c>
      <c r="H75" s="6">
        <v>1919.8195490909093</v>
      </c>
      <c r="I75" s="119"/>
      <c r="P75" t="s">
        <v>91</v>
      </c>
      <c r="Q75" t="s">
        <v>561</v>
      </c>
      <c r="R75" t="s">
        <v>889</v>
      </c>
      <c r="S75" t="s">
        <v>890</v>
      </c>
      <c r="T75" s="10" t="s">
        <v>891</v>
      </c>
      <c r="U75" s="10" t="s">
        <v>892</v>
      </c>
      <c r="V75" s="10" t="s">
        <v>149</v>
      </c>
      <c r="W75" s="6">
        <v>3943.36</v>
      </c>
    </row>
    <row r="76" spans="4:23" x14ac:dyDescent="0.35">
      <c r="D76">
        <v>2441</v>
      </c>
      <c r="E76" s="6">
        <v>14531.541643636363</v>
      </c>
      <c r="F76" s="6"/>
      <c r="G76">
        <v>508</v>
      </c>
      <c r="H76" s="6">
        <v>2136.3813381818181</v>
      </c>
      <c r="I76" s="119"/>
      <c r="P76" t="s">
        <v>95</v>
      </c>
      <c r="Q76" t="s">
        <v>564</v>
      </c>
      <c r="R76" t="s">
        <v>893</v>
      </c>
      <c r="S76" t="s">
        <v>890</v>
      </c>
      <c r="T76" s="10" t="s">
        <v>891</v>
      </c>
      <c r="U76" s="10" t="s">
        <v>892</v>
      </c>
      <c r="V76" s="10" t="s">
        <v>149</v>
      </c>
      <c r="W76" s="6">
        <v>5548.27</v>
      </c>
    </row>
    <row r="77" spans="4:23" x14ac:dyDescent="0.35">
      <c r="D77">
        <v>2518</v>
      </c>
      <c r="E77" s="6">
        <v>40338.992916363648</v>
      </c>
      <c r="F77" s="6"/>
      <c r="G77">
        <v>511</v>
      </c>
      <c r="H77" s="6">
        <v>1797.4929381818183</v>
      </c>
      <c r="I77" s="119"/>
      <c r="P77" t="s">
        <v>97</v>
      </c>
      <c r="Q77" t="s">
        <v>565</v>
      </c>
      <c r="R77" t="s">
        <v>894</v>
      </c>
      <c r="S77" t="s">
        <v>890</v>
      </c>
      <c r="T77" s="10" t="s">
        <v>891</v>
      </c>
      <c r="U77" s="10" t="s">
        <v>892</v>
      </c>
      <c r="V77" s="10" t="s">
        <v>149</v>
      </c>
      <c r="W77" s="6">
        <v>5077.3</v>
      </c>
    </row>
    <row r="78" spans="4:23" x14ac:dyDescent="0.35">
      <c r="D78">
        <v>2565</v>
      </c>
      <c r="E78" s="6">
        <v>31224.876290909091</v>
      </c>
      <c r="F78" s="6"/>
      <c r="G78">
        <v>525</v>
      </c>
      <c r="H78" s="6">
        <v>1584.7692145454548</v>
      </c>
      <c r="I78" s="119"/>
      <c r="P78" t="s">
        <v>96</v>
      </c>
      <c r="Q78" t="s">
        <v>567</v>
      </c>
      <c r="R78" t="s">
        <v>895</v>
      </c>
      <c r="S78" t="s">
        <v>890</v>
      </c>
      <c r="T78" s="10" t="s">
        <v>891</v>
      </c>
      <c r="U78" s="10" t="s">
        <v>892</v>
      </c>
      <c r="V78" s="10" t="s">
        <v>149</v>
      </c>
      <c r="W78" s="6">
        <v>5482.35</v>
      </c>
    </row>
    <row r="79" spans="4:23" x14ac:dyDescent="0.35">
      <c r="D79">
        <v>2685</v>
      </c>
      <c r="E79" s="6">
        <v>19775.102189090911</v>
      </c>
      <c r="F79" s="6"/>
      <c r="G79">
        <v>526</v>
      </c>
      <c r="H79" s="6">
        <v>0</v>
      </c>
      <c r="I79" s="119"/>
      <c r="P79" t="s">
        <v>36</v>
      </c>
      <c r="Q79" t="s">
        <v>590</v>
      </c>
      <c r="R79" t="s">
        <v>896</v>
      </c>
      <c r="S79" t="s">
        <v>825</v>
      </c>
      <c r="T79" s="10" t="s">
        <v>826</v>
      </c>
      <c r="U79" s="10" t="s">
        <v>892</v>
      </c>
      <c r="V79" s="10" t="s">
        <v>149</v>
      </c>
      <c r="W79" s="6">
        <v>8160.4</v>
      </c>
    </row>
    <row r="80" spans="4:23" x14ac:dyDescent="0.35">
      <c r="D80">
        <v>3166</v>
      </c>
      <c r="E80" s="6">
        <v>20430.987992727274</v>
      </c>
      <c r="F80" s="6"/>
      <c r="G80">
        <v>528</v>
      </c>
      <c r="H80" s="6">
        <v>0</v>
      </c>
      <c r="I80" s="119"/>
      <c r="P80" t="s">
        <v>38</v>
      </c>
      <c r="Q80" t="s">
        <v>592</v>
      </c>
      <c r="R80" t="s">
        <v>897</v>
      </c>
      <c r="S80" t="s">
        <v>825</v>
      </c>
      <c r="T80" s="10" t="s">
        <v>826</v>
      </c>
      <c r="U80" s="10" t="s">
        <v>892</v>
      </c>
      <c r="V80" s="10" t="s">
        <v>149</v>
      </c>
      <c r="W80" s="6">
        <v>7883.14</v>
      </c>
    </row>
    <row r="81" spans="4:23" x14ac:dyDescent="0.35">
      <c r="D81">
        <v>3179</v>
      </c>
      <c r="E81" s="6">
        <v>7524.1473890909092</v>
      </c>
      <c r="F81" s="6"/>
      <c r="G81">
        <v>530</v>
      </c>
      <c r="H81" s="6">
        <v>2027.7378400000002</v>
      </c>
      <c r="I81" s="119"/>
      <c r="P81" t="s">
        <v>40</v>
      </c>
      <c r="Q81" t="s">
        <v>594</v>
      </c>
      <c r="R81" t="s">
        <v>898</v>
      </c>
      <c r="S81" t="s">
        <v>825</v>
      </c>
      <c r="T81" s="10" t="s">
        <v>826</v>
      </c>
      <c r="U81" s="10" t="s">
        <v>892</v>
      </c>
      <c r="V81" s="10" t="s">
        <v>149</v>
      </c>
      <c r="W81" s="6">
        <v>7253.2</v>
      </c>
    </row>
    <row r="82" spans="4:23" x14ac:dyDescent="0.35">
      <c r="D82">
        <v>3329</v>
      </c>
      <c r="E82" s="6">
        <v>42822.899127272722</v>
      </c>
      <c r="F82" s="6"/>
      <c r="G82">
        <v>540</v>
      </c>
      <c r="H82" s="6">
        <v>0</v>
      </c>
      <c r="I82" s="119"/>
      <c r="P82" t="s">
        <v>41</v>
      </c>
      <c r="Q82" t="s">
        <v>595</v>
      </c>
      <c r="R82" t="s">
        <v>899</v>
      </c>
      <c r="S82" t="s">
        <v>825</v>
      </c>
      <c r="T82" s="10" t="s">
        <v>826</v>
      </c>
      <c r="U82" s="10" t="s">
        <v>892</v>
      </c>
      <c r="V82" s="10" t="s">
        <v>149</v>
      </c>
      <c r="W82" s="6">
        <v>4928.13</v>
      </c>
    </row>
    <row r="83" spans="4:23" x14ac:dyDescent="0.35">
      <c r="D83">
        <v>3529</v>
      </c>
      <c r="E83" s="6">
        <v>10769.82296727273</v>
      </c>
      <c r="F83" s="6"/>
      <c r="G83">
        <v>545</v>
      </c>
      <c r="H83" s="6">
        <v>0</v>
      </c>
      <c r="I83" s="119"/>
      <c r="P83" t="s">
        <v>43</v>
      </c>
      <c r="Q83" t="s">
        <v>598</v>
      </c>
      <c r="R83" t="s">
        <v>900</v>
      </c>
      <c r="S83" t="s">
        <v>825</v>
      </c>
      <c r="T83" s="10" t="s">
        <v>826</v>
      </c>
      <c r="U83" s="10" t="s">
        <v>892</v>
      </c>
      <c r="V83" s="10" t="s">
        <v>149</v>
      </c>
      <c r="W83" s="6">
        <v>4703.3900000000003</v>
      </c>
    </row>
    <row r="84" spans="4:23" x14ac:dyDescent="0.35">
      <c r="D84">
        <v>3755</v>
      </c>
      <c r="E84" s="6">
        <v>19911.802254545459</v>
      </c>
      <c r="F84" s="6"/>
      <c r="G84">
        <v>547</v>
      </c>
      <c r="H84" s="6">
        <v>3646.6594545454545</v>
      </c>
      <c r="I84" s="119"/>
      <c r="P84" t="s">
        <v>723</v>
      </c>
      <c r="Q84" t="s">
        <v>726</v>
      </c>
      <c r="R84" t="s">
        <v>901</v>
      </c>
      <c r="S84" t="s">
        <v>825</v>
      </c>
      <c r="T84" s="10" t="s">
        <v>826</v>
      </c>
      <c r="U84" s="10" t="s">
        <v>892</v>
      </c>
      <c r="V84" s="10" t="s">
        <v>149</v>
      </c>
      <c r="W84" s="6">
        <v>1799.22</v>
      </c>
    </row>
    <row r="85" spans="4:23" x14ac:dyDescent="0.35">
      <c r="D85">
        <v>4118</v>
      </c>
      <c r="E85" s="6">
        <v>21131.517854545462</v>
      </c>
      <c r="F85" s="6"/>
      <c r="G85">
        <v>556</v>
      </c>
      <c r="H85" s="6">
        <v>10002.398560000001</v>
      </c>
      <c r="I85" s="119"/>
      <c r="P85" t="s">
        <v>26</v>
      </c>
      <c r="Q85" t="s">
        <v>902</v>
      </c>
      <c r="R85" t="s">
        <v>903</v>
      </c>
      <c r="S85" t="s">
        <v>904</v>
      </c>
      <c r="T85" s="10" t="s">
        <v>905</v>
      </c>
      <c r="U85" s="10" t="s">
        <v>641</v>
      </c>
      <c r="V85" s="10" t="s">
        <v>11</v>
      </c>
      <c r="W85" s="6">
        <v>7711.97</v>
      </c>
    </row>
    <row r="86" spans="4:23" x14ac:dyDescent="0.35">
      <c r="D86">
        <v>4203</v>
      </c>
      <c r="E86" s="6">
        <v>13806.562000000002</v>
      </c>
      <c r="F86" s="6"/>
      <c r="G86">
        <v>558</v>
      </c>
      <c r="H86" s="6">
        <v>1572.3100727272729</v>
      </c>
      <c r="I86" s="119"/>
      <c r="P86" t="s">
        <v>27</v>
      </c>
      <c r="Q86" t="s">
        <v>575</v>
      </c>
      <c r="R86" t="s">
        <v>868</v>
      </c>
      <c r="S86" t="s">
        <v>904</v>
      </c>
      <c r="T86" s="10" t="s">
        <v>905</v>
      </c>
      <c r="U86" s="10" t="s">
        <v>641</v>
      </c>
      <c r="V86" s="10" t="s">
        <v>11</v>
      </c>
      <c r="W86" s="6">
        <v>6349.62</v>
      </c>
    </row>
    <row r="87" spans="4:23" x14ac:dyDescent="0.35">
      <c r="D87">
        <v>4220</v>
      </c>
      <c r="E87" s="6">
        <v>16161.416392727275</v>
      </c>
      <c r="F87" s="6"/>
      <c r="G87">
        <v>572</v>
      </c>
      <c r="H87" s="6">
        <v>0</v>
      </c>
      <c r="I87" s="119"/>
      <c r="P87" t="s">
        <v>28</v>
      </c>
      <c r="Q87" t="s">
        <v>576</v>
      </c>
      <c r="R87" t="s">
        <v>906</v>
      </c>
      <c r="S87" t="s">
        <v>904</v>
      </c>
      <c r="T87" s="10" t="s">
        <v>905</v>
      </c>
      <c r="U87" s="10" t="s">
        <v>641</v>
      </c>
      <c r="V87" s="10" t="s">
        <v>11</v>
      </c>
      <c r="W87" s="6">
        <v>3697.7</v>
      </c>
    </row>
    <row r="88" spans="4:23" x14ac:dyDescent="0.35">
      <c r="D88">
        <v>4271</v>
      </c>
      <c r="E88" s="6">
        <v>17370.83184727273</v>
      </c>
      <c r="F88" s="6"/>
      <c r="G88">
        <v>577</v>
      </c>
      <c r="H88" s="6">
        <v>0</v>
      </c>
      <c r="I88" s="119"/>
      <c r="P88" t="s">
        <v>31</v>
      </c>
      <c r="Q88" t="s">
        <v>577</v>
      </c>
      <c r="R88" t="s">
        <v>907</v>
      </c>
      <c r="S88" t="s">
        <v>904</v>
      </c>
      <c r="T88" s="10" t="s">
        <v>905</v>
      </c>
      <c r="U88" s="10" t="s">
        <v>641</v>
      </c>
      <c r="V88" s="10" t="s">
        <v>11</v>
      </c>
      <c r="W88" s="6">
        <v>5922.24</v>
      </c>
    </row>
    <row r="89" spans="4:23" x14ac:dyDescent="0.35">
      <c r="D89">
        <v>4275</v>
      </c>
      <c r="E89" s="6">
        <v>19951.626887272731</v>
      </c>
      <c r="F89" s="6"/>
      <c r="G89">
        <v>586</v>
      </c>
      <c r="H89" s="6">
        <v>2454.2525454545457</v>
      </c>
      <c r="I89" s="119"/>
      <c r="P89" t="s">
        <v>32</v>
      </c>
      <c r="Q89" t="s">
        <v>578</v>
      </c>
      <c r="R89" t="s">
        <v>873</v>
      </c>
      <c r="S89" t="s">
        <v>904</v>
      </c>
      <c r="T89" s="10" t="s">
        <v>905</v>
      </c>
      <c r="U89" s="10" t="s">
        <v>641</v>
      </c>
      <c r="V89" s="10" t="s">
        <v>11</v>
      </c>
      <c r="W89" s="6">
        <v>4517.87</v>
      </c>
    </row>
    <row r="90" spans="4:23" x14ac:dyDescent="0.35">
      <c r="D90">
        <v>4352</v>
      </c>
      <c r="E90" s="6">
        <v>25665.680509090907</v>
      </c>
      <c r="F90" s="6"/>
      <c r="G90">
        <v>593</v>
      </c>
      <c r="H90" s="6">
        <v>2109.8513090909091</v>
      </c>
      <c r="I90" s="119"/>
      <c r="P90" t="s">
        <v>29</v>
      </c>
      <c r="Q90" t="s">
        <v>579</v>
      </c>
      <c r="R90" t="s">
        <v>908</v>
      </c>
      <c r="S90" t="s">
        <v>904</v>
      </c>
      <c r="T90" s="10" t="s">
        <v>905</v>
      </c>
      <c r="U90" s="10" t="s">
        <v>641</v>
      </c>
      <c r="V90" s="10" t="s">
        <v>11</v>
      </c>
      <c r="W90" s="6">
        <v>5620.02</v>
      </c>
    </row>
    <row r="91" spans="4:23" x14ac:dyDescent="0.35">
      <c r="D91">
        <v>4657</v>
      </c>
      <c r="E91" s="6">
        <v>12309.490763636364</v>
      </c>
      <c r="F91" s="6"/>
      <c r="G91">
        <v>594</v>
      </c>
      <c r="H91" s="6">
        <v>0</v>
      </c>
      <c r="I91" s="119"/>
      <c r="P91" t="s">
        <v>30</v>
      </c>
      <c r="Q91" t="s">
        <v>580</v>
      </c>
      <c r="R91" t="s">
        <v>909</v>
      </c>
      <c r="S91" t="s">
        <v>904</v>
      </c>
      <c r="T91" s="10" t="s">
        <v>905</v>
      </c>
      <c r="U91" s="10" t="s">
        <v>641</v>
      </c>
      <c r="V91" s="10" t="s">
        <v>11</v>
      </c>
      <c r="W91" s="6">
        <v>3454.19</v>
      </c>
    </row>
    <row r="92" spans="4:23" x14ac:dyDescent="0.35">
      <c r="D92">
        <v>4883</v>
      </c>
      <c r="E92" s="6">
        <v>20524.572850909088</v>
      </c>
      <c r="F92" s="6"/>
      <c r="G92">
        <v>601</v>
      </c>
      <c r="H92" s="6">
        <v>3328.9323927272726</v>
      </c>
      <c r="I92" s="119"/>
      <c r="P92" t="s">
        <v>33</v>
      </c>
      <c r="Q92" t="s">
        <v>581</v>
      </c>
      <c r="R92" t="s">
        <v>910</v>
      </c>
      <c r="S92" t="s">
        <v>904</v>
      </c>
      <c r="T92" s="10" t="s">
        <v>905</v>
      </c>
      <c r="U92" s="10" t="s">
        <v>641</v>
      </c>
      <c r="V92" s="10" t="s">
        <v>11</v>
      </c>
      <c r="W92" s="6">
        <v>2842.38</v>
      </c>
    </row>
    <row r="93" spans="4:23" x14ac:dyDescent="0.35">
      <c r="D93">
        <v>5014</v>
      </c>
      <c r="E93" s="6">
        <v>9010.8445527272725</v>
      </c>
      <c r="F93" s="6"/>
      <c r="G93">
        <v>606</v>
      </c>
      <c r="H93" s="6">
        <v>2740.7344290909095</v>
      </c>
      <c r="I93" s="119"/>
      <c r="P93" t="s">
        <v>184</v>
      </c>
      <c r="Q93" t="s">
        <v>334</v>
      </c>
      <c r="R93" t="s">
        <v>911</v>
      </c>
      <c r="S93" t="s">
        <v>904</v>
      </c>
      <c r="T93" s="10" t="s">
        <v>905</v>
      </c>
      <c r="U93" s="10" t="s">
        <v>641</v>
      </c>
      <c r="V93" s="10" t="s">
        <v>11</v>
      </c>
      <c r="W93" s="6">
        <v>1829.92</v>
      </c>
    </row>
    <row r="94" spans="4:23" x14ac:dyDescent="0.35">
      <c r="D94">
        <v>5113</v>
      </c>
      <c r="E94" s="6">
        <v>-1193.1034472727274</v>
      </c>
      <c r="F94" s="6"/>
      <c r="G94">
        <v>621</v>
      </c>
      <c r="H94" s="6">
        <v>2768.559541818182</v>
      </c>
      <c r="I94" s="119"/>
      <c r="P94" t="s">
        <v>335</v>
      </c>
      <c r="Q94" t="s">
        <v>336</v>
      </c>
      <c r="R94" t="s">
        <v>848</v>
      </c>
      <c r="S94" t="s">
        <v>904</v>
      </c>
      <c r="T94" s="10" t="s">
        <v>905</v>
      </c>
      <c r="U94" s="10" t="s">
        <v>641</v>
      </c>
      <c r="V94" s="10" t="s">
        <v>11</v>
      </c>
      <c r="W94" s="6">
        <v>1843.17</v>
      </c>
    </row>
    <row r="95" spans="4:23" x14ac:dyDescent="0.35">
      <c r="D95">
        <v>5355</v>
      </c>
      <c r="E95" s="6">
        <v>30451.232123636368</v>
      </c>
      <c r="F95" s="6"/>
      <c r="G95">
        <v>623</v>
      </c>
      <c r="H95" s="6">
        <v>1570.9678036363639</v>
      </c>
      <c r="I95" s="119"/>
      <c r="P95" t="s">
        <v>912</v>
      </c>
      <c r="Q95" t="s">
        <v>913</v>
      </c>
      <c r="R95" t="s">
        <v>914</v>
      </c>
      <c r="S95" t="s">
        <v>904</v>
      </c>
      <c r="T95" s="10" t="s">
        <v>905</v>
      </c>
      <c r="U95" s="10" t="s">
        <v>641</v>
      </c>
      <c r="V95" s="10" t="s">
        <v>11</v>
      </c>
      <c r="W95" s="6">
        <v>1021.04</v>
      </c>
    </row>
    <row r="96" spans="4:23" x14ac:dyDescent="0.35">
      <c r="D96">
        <v>5454</v>
      </c>
      <c r="E96" s="6">
        <v>26808.419243636363</v>
      </c>
      <c r="F96" s="6"/>
      <c r="G96">
        <v>627</v>
      </c>
      <c r="H96" s="6">
        <v>1790.3620872727272</v>
      </c>
      <c r="I96" s="119"/>
      <c r="P96" t="s">
        <v>93</v>
      </c>
      <c r="Q96" t="s">
        <v>562</v>
      </c>
      <c r="R96" t="s">
        <v>915</v>
      </c>
      <c r="S96" t="s">
        <v>890</v>
      </c>
      <c r="T96" s="10" t="s">
        <v>891</v>
      </c>
      <c r="U96" s="10" t="s">
        <v>639</v>
      </c>
      <c r="V96" s="10" t="s">
        <v>9</v>
      </c>
      <c r="W96" s="6">
        <v>6515.66</v>
      </c>
    </row>
    <row r="97" spans="4:23" x14ac:dyDescent="0.35">
      <c r="D97">
        <v>5523</v>
      </c>
      <c r="E97" s="6">
        <v>11731.669869090909</v>
      </c>
      <c r="F97" s="6"/>
      <c r="G97">
        <v>629</v>
      </c>
      <c r="H97" s="6">
        <v>2450.3010981818184</v>
      </c>
      <c r="I97" s="119"/>
      <c r="P97" t="s">
        <v>94</v>
      </c>
      <c r="Q97" t="s">
        <v>563</v>
      </c>
      <c r="R97" t="s">
        <v>854</v>
      </c>
      <c r="S97" t="s">
        <v>890</v>
      </c>
      <c r="T97" s="10" t="s">
        <v>891</v>
      </c>
      <c r="U97" s="10" t="s">
        <v>639</v>
      </c>
      <c r="V97" s="10" t="s">
        <v>9</v>
      </c>
      <c r="W97" s="6">
        <v>4671.18</v>
      </c>
    </row>
    <row r="98" spans="4:23" x14ac:dyDescent="0.35">
      <c r="D98">
        <v>5587</v>
      </c>
      <c r="E98" s="6">
        <v>36291.560705454554</v>
      </c>
      <c r="F98" s="6"/>
      <c r="G98">
        <v>637</v>
      </c>
      <c r="H98" s="6">
        <v>1183.7816145454547</v>
      </c>
      <c r="I98" s="119"/>
      <c r="P98" t="s">
        <v>92</v>
      </c>
      <c r="Q98" t="s">
        <v>566</v>
      </c>
      <c r="R98" t="s">
        <v>916</v>
      </c>
      <c r="S98" t="s">
        <v>890</v>
      </c>
      <c r="T98" s="10" t="s">
        <v>891</v>
      </c>
      <c r="U98" s="10" t="s">
        <v>639</v>
      </c>
      <c r="V98" s="10" t="s">
        <v>9</v>
      </c>
      <c r="W98" s="6">
        <v>2163.7600000000002</v>
      </c>
    </row>
    <row r="99" spans="4:23" x14ac:dyDescent="0.35">
      <c r="D99">
        <v>5757</v>
      </c>
      <c r="E99" s="6">
        <v>21212.109272727273</v>
      </c>
      <c r="F99" s="6"/>
      <c r="G99">
        <v>640</v>
      </c>
      <c r="H99" s="6">
        <v>0</v>
      </c>
      <c r="I99" s="119"/>
      <c r="P99" t="s">
        <v>104</v>
      </c>
      <c r="Q99" t="s">
        <v>568</v>
      </c>
      <c r="R99" t="s">
        <v>815</v>
      </c>
      <c r="S99" t="s">
        <v>890</v>
      </c>
      <c r="T99" s="10" t="s">
        <v>891</v>
      </c>
      <c r="U99" s="10" t="s">
        <v>639</v>
      </c>
      <c r="V99" s="10" t="s">
        <v>9</v>
      </c>
      <c r="W99" s="6">
        <v>7194.64</v>
      </c>
    </row>
    <row r="100" spans="4:23" x14ac:dyDescent="0.35">
      <c r="D100">
        <v>5799</v>
      </c>
      <c r="E100" s="6">
        <v>28103.996232727273</v>
      </c>
      <c r="F100" s="6"/>
      <c r="G100">
        <v>641</v>
      </c>
      <c r="H100" s="6">
        <v>2546.4684654545458</v>
      </c>
      <c r="I100" s="119"/>
      <c r="P100" t="s">
        <v>105</v>
      </c>
      <c r="Q100" t="s">
        <v>569</v>
      </c>
      <c r="R100" t="s">
        <v>917</v>
      </c>
      <c r="S100" t="s">
        <v>890</v>
      </c>
      <c r="T100" s="10" t="s">
        <v>891</v>
      </c>
      <c r="U100" s="10" t="s">
        <v>639</v>
      </c>
      <c r="V100" s="10" t="s">
        <v>9</v>
      </c>
      <c r="W100" s="6">
        <v>4763.12</v>
      </c>
    </row>
    <row r="101" spans="4:23" x14ac:dyDescent="0.35">
      <c r="D101">
        <v>5817</v>
      </c>
      <c r="E101" s="6">
        <v>28670.044509090912</v>
      </c>
      <c r="F101" s="6"/>
      <c r="G101">
        <v>647</v>
      </c>
      <c r="H101" s="6">
        <v>0</v>
      </c>
      <c r="I101" s="119"/>
      <c r="P101" t="s">
        <v>107</v>
      </c>
      <c r="Q101" t="s">
        <v>570</v>
      </c>
      <c r="R101" t="s">
        <v>918</v>
      </c>
      <c r="S101" t="s">
        <v>890</v>
      </c>
      <c r="T101" s="10" t="s">
        <v>891</v>
      </c>
      <c r="U101" s="10" t="s">
        <v>639</v>
      </c>
      <c r="V101" s="10" t="s">
        <v>9</v>
      </c>
      <c r="W101" s="6">
        <v>4224.45</v>
      </c>
    </row>
    <row r="102" spans="4:23" x14ac:dyDescent="0.35">
      <c r="D102">
        <v>5830</v>
      </c>
      <c r="E102" s="6">
        <v>9310.8615490909087</v>
      </c>
      <c r="F102" s="6"/>
      <c r="G102">
        <v>651</v>
      </c>
      <c r="H102" s="6">
        <v>2139.6761963636363</v>
      </c>
      <c r="I102" s="119"/>
      <c r="P102" t="s">
        <v>108</v>
      </c>
      <c r="Q102" t="s">
        <v>571</v>
      </c>
      <c r="R102" t="s">
        <v>919</v>
      </c>
      <c r="S102" t="s">
        <v>890</v>
      </c>
      <c r="T102" s="10" t="s">
        <v>891</v>
      </c>
      <c r="U102" s="10" t="s">
        <v>639</v>
      </c>
      <c r="V102" s="10" t="s">
        <v>9</v>
      </c>
      <c r="W102" s="6">
        <v>3016.64</v>
      </c>
    </row>
    <row r="103" spans="4:23" x14ac:dyDescent="0.35">
      <c r="D103">
        <v>5870</v>
      </c>
      <c r="E103" s="6">
        <v>37335.357883636359</v>
      </c>
      <c r="F103" s="6"/>
      <c r="G103">
        <v>659</v>
      </c>
      <c r="H103" s="6">
        <v>0</v>
      </c>
      <c r="I103" s="119"/>
      <c r="P103" t="s">
        <v>103</v>
      </c>
      <c r="Q103" t="s">
        <v>572</v>
      </c>
      <c r="R103" t="s">
        <v>920</v>
      </c>
      <c r="S103" t="s">
        <v>890</v>
      </c>
      <c r="T103" s="10" t="s">
        <v>891</v>
      </c>
      <c r="U103" s="10" t="s">
        <v>639</v>
      </c>
      <c r="V103" s="10" t="s">
        <v>9</v>
      </c>
      <c r="W103" s="6">
        <v>3202.75</v>
      </c>
    </row>
    <row r="104" spans="4:23" x14ac:dyDescent="0.35">
      <c r="D104">
        <v>6273</v>
      </c>
      <c r="E104" s="6">
        <v>-253.37506181818179</v>
      </c>
      <c r="F104" s="6"/>
      <c r="G104">
        <v>660</v>
      </c>
      <c r="H104" s="6">
        <v>1340.8461163636364</v>
      </c>
      <c r="I104" s="119"/>
      <c r="P104" t="s">
        <v>106</v>
      </c>
      <c r="Q104" t="s">
        <v>573</v>
      </c>
      <c r="R104" t="s">
        <v>921</v>
      </c>
      <c r="S104" t="s">
        <v>890</v>
      </c>
      <c r="T104" s="10" t="s">
        <v>891</v>
      </c>
      <c r="U104" s="10" t="s">
        <v>639</v>
      </c>
      <c r="V104" s="10" t="s">
        <v>9</v>
      </c>
      <c r="W104" s="6">
        <v>2948.85</v>
      </c>
    </row>
    <row r="105" spans="4:23" x14ac:dyDescent="0.35">
      <c r="D105">
        <v>6310</v>
      </c>
      <c r="E105" s="6">
        <v>15218.030843636365</v>
      </c>
      <c r="F105" s="6"/>
      <c r="G105">
        <v>670</v>
      </c>
      <c r="H105" s="6">
        <v>0</v>
      </c>
      <c r="I105" s="119"/>
      <c r="P105" t="s">
        <v>109</v>
      </c>
      <c r="Q105" t="s">
        <v>574</v>
      </c>
      <c r="R105" t="s">
        <v>922</v>
      </c>
      <c r="S105" t="s">
        <v>890</v>
      </c>
      <c r="T105" s="10" t="s">
        <v>891</v>
      </c>
      <c r="U105" s="10" t="s">
        <v>639</v>
      </c>
      <c r="V105" s="10" t="s">
        <v>9</v>
      </c>
      <c r="W105" s="6">
        <v>3161.52</v>
      </c>
    </row>
    <row r="106" spans="4:23" x14ac:dyDescent="0.35">
      <c r="D106">
        <v>6475</v>
      </c>
      <c r="E106" s="6">
        <v>-1013.7930981818181</v>
      </c>
      <c r="F106" s="6"/>
      <c r="G106">
        <v>677</v>
      </c>
      <c r="H106" s="6">
        <v>0</v>
      </c>
      <c r="I106" s="119"/>
      <c r="P106" t="s">
        <v>111</v>
      </c>
      <c r="Q106" t="s">
        <v>495</v>
      </c>
      <c r="R106" t="s">
        <v>923</v>
      </c>
      <c r="S106" t="s">
        <v>924</v>
      </c>
      <c r="T106" s="10" t="s">
        <v>925</v>
      </c>
      <c r="U106" s="10" t="s">
        <v>647</v>
      </c>
      <c r="V106" s="10" t="s">
        <v>15</v>
      </c>
      <c r="W106" s="6">
        <v>6694.48</v>
      </c>
    </row>
    <row r="107" spans="4:23" x14ac:dyDescent="0.35">
      <c r="D107">
        <v>6492</v>
      </c>
      <c r="E107" s="6">
        <v>22208.930749090905</v>
      </c>
      <c r="F107" s="6"/>
      <c r="G107">
        <v>680</v>
      </c>
      <c r="H107" s="6">
        <v>0</v>
      </c>
      <c r="I107" s="119"/>
      <c r="P107" t="s">
        <v>112</v>
      </c>
      <c r="Q107" t="s">
        <v>496</v>
      </c>
      <c r="R107" t="s">
        <v>926</v>
      </c>
      <c r="S107" t="s">
        <v>924</v>
      </c>
      <c r="T107" s="10" t="s">
        <v>925</v>
      </c>
      <c r="U107" s="10" t="s">
        <v>647</v>
      </c>
      <c r="V107" s="10" t="s">
        <v>15</v>
      </c>
      <c r="W107" s="6">
        <v>5016.4799999999996</v>
      </c>
    </row>
    <row r="108" spans="4:23" x14ac:dyDescent="0.35">
      <c r="D108">
        <v>6496</v>
      </c>
      <c r="E108" s="6">
        <v>27627.01776000001</v>
      </c>
      <c r="F108" s="6"/>
      <c r="G108">
        <v>683</v>
      </c>
      <c r="H108" s="6">
        <v>4050.595592727273</v>
      </c>
      <c r="I108" s="119"/>
      <c r="P108" t="s">
        <v>114</v>
      </c>
      <c r="Q108" t="s">
        <v>497</v>
      </c>
      <c r="R108" t="s">
        <v>865</v>
      </c>
      <c r="S108" t="s">
        <v>924</v>
      </c>
      <c r="T108" s="10" t="s">
        <v>925</v>
      </c>
      <c r="U108" s="10" t="s">
        <v>647</v>
      </c>
      <c r="V108" s="10" t="s">
        <v>15</v>
      </c>
      <c r="W108" s="6">
        <v>8257.9699999999993</v>
      </c>
    </row>
    <row r="109" spans="4:23" x14ac:dyDescent="0.35">
      <c r="D109">
        <v>6558</v>
      </c>
      <c r="E109" s="6">
        <v>18904.1888</v>
      </c>
      <c r="F109" s="6"/>
      <c r="G109">
        <v>690</v>
      </c>
      <c r="H109" s="6">
        <v>0</v>
      </c>
      <c r="I109" s="119"/>
      <c r="P109" t="s">
        <v>118</v>
      </c>
      <c r="Q109" t="s">
        <v>498</v>
      </c>
      <c r="R109" t="s">
        <v>828</v>
      </c>
      <c r="S109" t="s">
        <v>924</v>
      </c>
      <c r="T109" s="10" t="s">
        <v>925</v>
      </c>
      <c r="U109" s="10" t="s">
        <v>647</v>
      </c>
      <c r="V109" s="10" t="s">
        <v>15</v>
      </c>
      <c r="W109" s="6">
        <v>3622.66</v>
      </c>
    </row>
    <row r="110" spans="4:23" x14ac:dyDescent="0.35">
      <c r="D110">
        <v>6603</v>
      </c>
      <c r="E110" s="6">
        <v>17419.250516363638</v>
      </c>
      <c r="F110" s="6"/>
      <c r="G110">
        <v>691</v>
      </c>
      <c r="H110" s="6">
        <v>1805.9967272727274</v>
      </c>
      <c r="I110" s="119"/>
      <c r="P110" t="s">
        <v>119</v>
      </c>
      <c r="Q110" t="s">
        <v>499</v>
      </c>
      <c r="R110" t="s">
        <v>828</v>
      </c>
      <c r="S110" t="s">
        <v>924</v>
      </c>
      <c r="T110" s="10" t="s">
        <v>925</v>
      </c>
      <c r="U110" s="10" t="s">
        <v>647</v>
      </c>
      <c r="V110" s="10" t="s">
        <v>15</v>
      </c>
      <c r="W110" s="6">
        <v>5501.94</v>
      </c>
    </row>
    <row r="111" spans="4:23" x14ac:dyDescent="0.35">
      <c r="D111">
        <v>6656</v>
      </c>
      <c r="E111" s="6">
        <v>17259.925170909093</v>
      </c>
      <c r="F111" s="6"/>
      <c r="G111">
        <v>698</v>
      </c>
      <c r="H111" s="6">
        <v>2579.7860654545457</v>
      </c>
      <c r="I111" s="119"/>
      <c r="P111" t="s">
        <v>120</v>
      </c>
      <c r="Q111" t="s">
        <v>500</v>
      </c>
      <c r="R111" t="s">
        <v>927</v>
      </c>
      <c r="S111" t="s">
        <v>924</v>
      </c>
      <c r="T111" s="10" t="s">
        <v>925</v>
      </c>
      <c r="U111" s="10" t="s">
        <v>647</v>
      </c>
      <c r="V111" s="10" t="s">
        <v>15</v>
      </c>
      <c r="W111" s="6">
        <v>6565.5</v>
      </c>
    </row>
    <row r="112" spans="4:23" x14ac:dyDescent="0.35">
      <c r="D112">
        <v>6776</v>
      </c>
      <c r="E112" s="6">
        <v>44028.526763636364</v>
      </c>
      <c r="F112" s="6"/>
      <c r="G112">
        <v>700</v>
      </c>
      <c r="H112" s="6">
        <v>2785.7741672727279</v>
      </c>
      <c r="I112" s="119"/>
      <c r="P112" t="s">
        <v>121</v>
      </c>
      <c r="Q112" t="s">
        <v>501</v>
      </c>
      <c r="R112" t="s">
        <v>928</v>
      </c>
      <c r="S112" t="s">
        <v>924</v>
      </c>
      <c r="T112" s="10" t="s">
        <v>925</v>
      </c>
      <c r="U112" s="10" t="s">
        <v>647</v>
      </c>
      <c r="V112" s="10" t="s">
        <v>15</v>
      </c>
      <c r="W112" s="6">
        <v>5502.3</v>
      </c>
    </row>
    <row r="113" spans="4:23" x14ac:dyDescent="0.35">
      <c r="D113">
        <v>6789</v>
      </c>
      <c r="E113" s="6">
        <v>22662.436305454547</v>
      </c>
      <c r="F113" s="6"/>
      <c r="G113">
        <v>701</v>
      </c>
      <c r="H113" s="6">
        <v>3195.0596218181818</v>
      </c>
      <c r="I113" s="119"/>
      <c r="P113" t="s">
        <v>110</v>
      </c>
      <c r="Q113" t="s">
        <v>502</v>
      </c>
      <c r="R113" t="s">
        <v>916</v>
      </c>
      <c r="S113" t="s">
        <v>924</v>
      </c>
      <c r="T113" s="10" t="s">
        <v>925</v>
      </c>
      <c r="U113" s="10" t="s">
        <v>647</v>
      </c>
      <c r="V113" s="10" t="s">
        <v>15</v>
      </c>
      <c r="W113" s="6">
        <v>5270</v>
      </c>
    </row>
    <row r="114" spans="4:23" x14ac:dyDescent="0.35">
      <c r="D114">
        <v>6818</v>
      </c>
      <c r="E114" s="6">
        <v>23388.804865454546</v>
      </c>
      <c r="F114" s="6"/>
      <c r="G114">
        <v>702</v>
      </c>
      <c r="H114" s="6">
        <v>0</v>
      </c>
      <c r="I114" s="119"/>
      <c r="P114" t="s">
        <v>113</v>
      </c>
      <c r="Q114" t="s">
        <v>503</v>
      </c>
      <c r="R114" t="s">
        <v>929</v>
      </c>
      <c r="S114" t="s">
        <v>924</v>
      </c>
      <c r="T114" s="10" t="s">
        <v>925</v>
      </c>
      <c r="U114" s="10" t="s">
        <v>647</v>
      </c>
      <c r="V114" s="10" t="s">
        <v>15</v>
      </c>
      <c r="W114" s="6">
        <v>3760.93</v>
      </c>
    </row>
    <row r="115" spans="4:23" x14ac:dyDescent="0.35">
      <c r="D115">
        <v>6861</v>
      </c>
      <c r="E115" s="6">
        <v>16672.450727272728</v>
      </c>
      <c r="F115" s="6"/>
      <c r="G115">
        <v>704</v>
      </c>
      <c r="H115" s="6">
        <v>1679.0589381818181</v>
      </c>
      <c r="I115" s="119"/>
      <c r="P115" t="s">
        <v>115</v>
      </c>
      <c r="Q115" t="s">
        <v>504</v>
      </c>
      <c r="R115" t="s">
        <v>930</v>
      </c>
      <c r="S115" t="s">
        <v>924</v>
      </c>
      <c r="T115" s="10" t="s">
        <v>925</v>
      </c>
      <c r="U115" s="10" t="s">
        <v>647</v>
      </c>
      <c r="V115" s="10" t="s">
        <v>15</v>
      </c>
      <c r="W115" s="6">
        <v>3104.96</v>
      </c>
    </row>
    <row r="116" spans="4:23" x14ac:dyDescent="0.35">
      <c r="D116">
        <v>6965</v>
      </c>
      <c r="E116" s="6">
        <v>21963.582080000004</v>
      </c>
      <c r="F116" s="6"/>
      <c r="G116">
        <v>720</v>
      </c>
      <c r="H116" s="6">
        <v>1865.8178909090909</v>
      </c>
      <c r="I116" s="119"/>
      <c r="P116" t="s">
        <v>116</v>
      </c>
      <c r="Q116" t="s">
        <v>505</v>
      </c>
      <c r="R116" t="s">
        <v>931</v>
      </c>
      <c r="S116" t="s">
        <v>924</v>
      </c>
      <c r="T116" s="10" t="s">
        <v>925</v>
      </c>
      <c r="U116" s="10" t="s">
        <v>647</v>
      </c>
      <c r="V116" s="10" t="s">
        <v>15</v>
      </c>
      <c r="W116" s="6">
        <v>3331.82</v>
      </c>
    </row>
    <row r="117" spans="4:23" x14ac:dyDescent="0.35">
      <c r="D117">
        <v>7048</v>
      </c>
      <c r="E117" s="6">
        <v>1229.9935345454546</v>
      </c>
      <c r="F117" s="6"/>
      <c r="G117">
        <v>726</v>
      </c>
      <c r="H117" s="6">
        <v>1939.455549090909</v>
      </c>
      <c r="I117" s="119"/>
      <c r="P117" t="s">
        <v>117</v>
      </c>
      <c r="Q117" t="s">
        <v>506</v>
      </c>
      <c r="R117" t="s">
        <v>932</v>
      </c>
      <c r="S117" t="s">
        <v>924</v>
      </c>
      <c r="T117" s="10" t="s">
        <v>925</v>
      </c>
      <c r="U117" s="10" t="s">
        <v>647</v>
      </c>
      <c r="V117" s="10" t="s">
        <v>15</v>
      </c>
      <c r="W117" s="6">
        <v>2673.74</v>
      </c>
    </row>
    <row r="118" spans="4:23" x14ac:dyDescent="0.35">
      <c r="D118">
        <v>7131</v>
      </c>
      <c r="E118" s="6">
        <v>22580.117694545457</v>
      </c>
      <c r="F118" s="6"/>
      <c r="G118">
        <v>728</v>
      </c>
      <c r="H118" s="6">
        <v>1347.7254327272728</v>
      </c>
      <c r="I118" s="119"/>
      <c r="P118" t="s">
        <v>122</v>
      </c>
      <c r="Q118" t="s">
        <v>507</v>
      </c>
      <c r="R118" t="s">
        <v>832</v>
      </c>
      <c r="S118" t="s">
        <v>924</v>
      </c>
      <c r="T118" s="10" t="s">
        <v>925</v>
      </c>
      <c r="U118" s="10" t="s">
        <v>647</v>
      </c>
      <c r="V118" s="10" t="s">
        <v>15</v>
      </c>
      <c r="W118" s="6">
        <v>4507.12</v>
      </c>
    </row>
    <row r="119" spans="4:23" x14ac:dyDescent="0.35">
      <c r="D119">
        <v>7262</v>
      </c>
      <c r="E119" s="6">
        <v>28321.927738181817</v>
      </c>
      <c r="F119" s="6"/>
      <c r="G119">
        <v>735</v>
      </c>
      <c r="H119" s="6">
        <v>2120.3938618181819</v>
      </c>
      <c r="I119" s="119"/>
      <c r="P119" t="s">
        <v>250</v>
      </c>
      <c r="Q119" t="s">
        <v>251</v>
      </c>
      <c r="R119" t="s">
        <v>933</v>
      </c>
      <c r="S119" t="s">
        <v>924</v>
      </c>
      <c r="T119" s="10" t="s">
        <v>925</v>
      </c>
      <c r="U119" s="10" t="s">
        <v>647</v>
      </c>
      <c r="V119" s="10" t="s">
        <v>15</v>
      </c>
      <c r="W119" s="6">
        <v>3022.96</v>
      </c>
    </row>
    <row r="120" spans="4:23" x14ac:dyDescent="0.35">
      <c r="D120">
        <v>7273</v>
      </c>
      <c r="E120" s="6">
        <v>14901.708480000001</v>
      </c>
      <c r="F120" s="6"/>
      <c r="G120">
        <v>748</v>
      </c>
      <c r="H120" s="6">
        <v>3346.281621818182</v>
      </c>
      <c r="I120" s="119"/>
      <c r="P120" t="s">
        <v>246</v>
      </c>
      <c r="Q120" t="s">
        <v>247</v>
      </c>
      <c r="R120" t="s">
        <v>934</v>
      </c>
      <c r="S120" t="s">
        <v>924</v>
      </c>
      <c r="T120" s="10" t="s">
        <v>925</v>
      </c>
      <c r="U120" s="10" t="s">
        <v>647</v>
      </c>
      <c r="V120" s="10" t="s">
        <v>15</v>
      </c>
      <c r="W120" s="6">
        <v>2424.59</v>
      </c>
    </row>
    <row r="121" spans="4:23" x14ac:dyDescent="0.35">
      <c r="D121">
        <v>7509</v>
      </c>
      <c r="E121" s="6">
        <v>30465.775112727268</v>
      </c>
      <c r="F121" s="6"/>
      <c r="G121">
        <v>749</v>
      </c>
      <c r="H121" s="6">
        <v>1178.3856218181818</v>
      </c>
      <c r="I121" s="119"/>
      <c r="P121" t="s">
        <v>703</v>
      </c>
      <c r="Q121" t="s">
        <v>704</v>
      </c>
      <c r="R121" t="s">
        <v>935</v>
      </c>
      <c r="S121" t="s">
        <v>924</v>
      </c>
      <c r="T121" s="10" t="s">
        <v>925</v>
      </c>
      <c r="U121" s="10" t="s">
        <v>647</v>
      </c>
      <c r="V121" s="10" t="s">
        <v>15</v>
      </c>
      <c r="W121" s="6">
        <v>1934.9</v>
      </c>
    </row>
    <row r="122" spans="4:23" x14ac:dyDescent="0.35">
      <c r="D122">
        <v>7742</v>
      </c>
      <c r="E122" s="6">
        <v>9761.6261454545456</v>
      </c>
      <c r="F122" s="6"/>
      <c r="G122">
        <v>758</v>
      </c>
      <c r="H122" s="6">
        <v>2864.4382109090911</v>
      </c>
      <c r="I122" s="119"/>
      <c r="P122" t="s">
        <v>135</v>
      </c>
      <c r="Q122" t="s">
        <v>936</v>
      </c>
      <c r="R122" t="s">
        <v>937</v>
      </c>
      <c r="S122" t="s">
        <v>924</v>
      </c>
      <c r="T122" s="10" t="s">
        <v>925</v>
      </c>
      <c r="U122" s="10" t="s">
        <v>647</v>
      </c>
      <c r="V122" s="10" t="s">
        <v>15</v>
      </c>
      <c r="W122" s="6">
        <v>1792</v>
      </c>
    </row>
    <row r="123" spans="4:23" x14ac:dyDescent="0.35">
      <c r="D123">
        <v>7760</v>
      </c>
      <c r="E123" s="6">
        <v>20437.158952727274</v>
      </c>
      <c r="F123" s="6"/>
      <c r="G123">
        <v>778</v>
      </c>
      <c r="H123" s="6">
        <v>4650.7448218181817</v>
      </c>
      <c r="I123" s="119"/>
      <c r="P123" t="s">
        <v>128</v>
      </c>
      <c r="Q123" t="s">
        <v>531</v>
      </c>
      <c r="R123" t="s">
        <v>916</v>
      </c>
      <c r="S123" t="s">
        <v>938</v>
      </c>
      <c r="T123" s="10" t="s">
        <v>939</v>
      </c>
      <c r="U123" s="10" t="s">
        <v>645</v>
      </c>
      <c r="V123" s="10" t="s">
        <v>8</v>
      </c>
      <c r="W123" s="6">
        <v>6705.79</v>
      </c>
    </row>
    <row r="124" spans="4:23" x14ac:dyDescent="0.35">
      <c r="D124">
        <v>7859</v>
      </c>
      <c r="E124" s="6">
        <v>18609.057410909089</v>
      </c>
      <c r="F124" s="6"/>
      <c r="G124">
        <v>785</v>
      </c>
      <c r="H124" s="6">
        <v>1724.5371636363634</v>
      </c>
      <c r="I124" s="119"/>
      <c r="P124" t="s">
        <v>124</v>
      </c>
      <c r="Q124" t="s">
        <v>532</v>
      </c>
      <c r="R124" t="s">
        <v>854</v>
      </c>
      <c r="S124" t="s">
        <v>938</v>
      </c>
      <c r="T124" s="10" t="s">
        <v>939</v>
      </c>
      <c r="U124" s="10" t="s">
        <v>645</v>
      </c>
      <c r="V124" s="10" t="s">
        <v>8</v>
      </c>
      <c r="W124" s="6">
        <v>6029.39</v>
      </c>
    </row>
    <row r="125" spans="4:23" x14ac:dyDescent="0.35">
      <c r="D125">
        <v>7972</v>
      </c>
      <c r="E125" s="6">
        <v>21867.322960000005</v>
      </c>
      <c r="F125" s="6"/>
      <c r="G125">
        <v>805</v>
      </c>
      <c r="H125" s="6">
        <v>0</v>
      </c>
      <c r="I125" s="119"/>
      <c r="P125" t="s">
        <v>125</v>
      </c>
      <c r="Q125" t="s">
        <v>533</v>
      </c>
      <c r="R125" t="s">
        <v>868</v>
      </c>
      <c r="S125" t="s">
        <v>938</v>
      </c>
      <c r="T125" s="10" t="s">
        <v>939</v>
      </c>
      <c r="U125" s="10" t="s">
        <v>645</v>
      </c>
      <c r="V125" s="10" t="s">
        <v>8</v>
      </c>
      <c r="W125" s="6">
        <v>5470.14</v>
      </c>
    </row>
    <row r="126" spans="4:23" x14ac:dyDescent="0.35">
      <c r="D126">
        <v>9121</v>
      </c>
      <c r="E126" s="6">
        <v>13606.363665454548</v>
      </c>
      <c r="F126" s="6"/>
      <c r="G126">
        <v>827</v>
      </c>
      <c r="H126" s="6">
        <v>0</v>
      </c>
      <c r="I126" s="119"/>
      <c r="P126" t="s">
        <v>126</v>
      </c>
      <c r="Q126" t="s">
        <v>534</v>
      </c>
      <c r="R126" t="s">
        <v>868</v>
      </c>
      <c r="S126" t="s">
        <v>938</v>
      </c>
      <c r="T126" s="10" t="s">
        <v>939</v>
      </c>
      <c r="U126" s="10" t="s">
        <v>645</v>
      </c>
      <c r="V126" s="10" t="s">
        <v>8</v>
      </c>
      <c r="W126" s="6">
        <v>5298.86</v>
      </c>
    </row>
    <row r="127" spans="4:23" x14ac:dyDescent="0.35">
      <c r="D127">
        <v>9583</v>
      </c>
      <c r="E127" s="6">
        <v>21854.151505454545</v>
      </c>
      <c r="F127" s="6"/>
      <c r="G127">
        <v>838</v>
      </c>
      <c r="H127" s="6">
        <v>1624.8990327272729</v>
      </c>
      <c r="I127" s="119"/>
      <c r="P127" t="s">
        <v>129</v>
      </c>
      <c r="Q127" t="s">
        <v>535</v>
      </c>
      <c r="R127" t="s">
        <v>868</v>
      </c>
      <c r="S127" t="s">
        <v>938</v>
      </c>
      <c r="T127" s="10" t="s">
        <v>939</v>
      </c>
      <c r="U127" s="10" t="s">
        <v>645</v>
      </c>
      <c r="V127" s="10" t="s">
        <v>8</v>
      </c>
      <c r="W127" s="6">
        <v>5507.12</v>
      </c>
    </row>
    <row r="128" spans="4:23" x14ac:dyDescent="0.35">
      <c r="D128">
        <v>9769</v>
      </c>
      <c r="E128" s="6">
        <v>24377.425018181821</v>
      </c>
      <c r="F128" s="6"/>
      <c r="G128">
        <v>844</v>
      </c>
      <c r="H128" s="6">
        <v>2509.505243636364</v>
      </c>
      <c r="I128" s="119"/>
      <c r="P128" t="s">
        <v>132</v>
      </c>
      <c r="Q128" t="s">
        <v>536</v>
      </c>
      <c r="R128" t="s">
        <v>884</v>
      </c>
      <c r="S128" t="s">
        <v>938</v>
      </c>
      <c r="T128" s="10" t="s">
        <v>939</v>
      </c>
      <c r="U128" s="10" t="s">
        <v>645</v>
      </c>
      <c r="V128" s="10" t="s">
        <v>8</v>
      </c>
      <c r="W128" s="6">
        <v>5245.68</v>
      </c>
    </row>
    <row r="129" spans="4:23" x14ac:dyDescent="0.35">
      <c r="D129">
        <v>10052</v>
      </c>
      <c r="E129" s="6">
        <v>13706.658487272731</v>
      </c>
      <c r="F129" s="6"/>
      <c r="G129">
        <v>852</v>
      </c>
      <c r="H129" s="6">
        <v>4397.9619854545454</v>
      </c>
      <c r="I129" s="119"/>
      <c r="P129" t="s">
        <v>133</v>
      </c>
      <c r="Q129" t="s">
        <v>537</v>
      </c>
      <c r="R129" t="s">
        <v>940</v>
      </c>
      <c r="S129" t="s">
        <v>938</v>
      </c>
      <c r="T129" s="10" t="s">
        <v>939</v>
      </c>
      <c r="U129" s="10" t="s">
        <v>645</v>
      </c>
      <c r="V129" s="10" t="s">
        <v>8</v>
      </c>
      <c r="W129" s="6">
        <v>4928.99</v>
      </c>
    </row>
    <row r="130" spans="4:23" x14ac:dyDescent="0.35">
      <c r="D130">
        <v>10093</v>
      </c>
      <c r="E130" s="6">
        <v>27382.979192727278</v>
      </c>
      <c r="F130" s="6"/>
      <c r="G130">
        <v>855</v>
      </c>
      <c r="H130" s="6">
        <v>2231.9725090909092</v>
      </c>
      <c r="I130" s="119"/>
      <c r="P130" t="s">
        <v>134</v>
      </c>
      <c r="Q130" t="s">
        <v>538</v>
      </c>
      <c r="R130" t="s">
        <v>886</v>
      </c>
      <c r="S130" t="s">
        <v>938</v>
      </c>
      <c r="T130" s="10" t="s">
        <v>939</v>
      </c>
      <c r="U130" s="10" t="s">
        <v>645</v>
      </c>
      <c r="V130" s="10" t="s">
        <v>8</v>
      </c>
      <c r="W130" s="6">
        <v>3555.73</v>
      </c>
    </row>
    <row r="131" spans="4:23" x14ac:dyDescent="0.35">
      <c r="D131">
        <v>10515</v>
      </c>
      <c r="E131" s="6">
        <v>21884.683839999998</v>
      </c>
      <c r="F131" s="6"/>
      <c r="G131">
        <v>857</v>
      </c>
      <c r="H131" s="6">
        <v>2344.0964581818184</v>
      </c>
      <c r="I131" s="119"/>
      <c r="P131" t="s">
        <v>123</v>
      </c>
      <c r="Q131" t="s">
        <v>539</v>
      </c>
      <c r="R131" t="s">
        <v>941</v>
      </c>
      <c r="S131" t="s">
        <v>938</v>
      </c>
      <c r="T131" s="10" t="s">
        <v>939</v>
      </c>
      <c r="U131" s="10" t="s">
        <v>645</v>
      </c>
      <c r="V131" s="10" t="s">
        <v>8</v>
      </c>
      <c r="W131" s="6">
        <v>5754.37</v>
      </c>
    </row>
    <row r="132" spans="4:23" x14ac:dyDescent="0.35">
      <c r="D132">
        <v>11493</v>
      </c>
      <c r="E132" s="6">
        <v>21848.853759999998</v>
      </c>
      <c r="F132" s="6"/>
      <c r="G132">
        <v>860</v>
      </c>
      <c r="H132" s="6">
        <v>0</v>
      </c>
      <c r="I132" s="119"/>
      <c r="P132" t="s">
        <v>127</v>
      </c>
      <c r="Q132" t="s">
        <v>540</v>
      </c>
      <c r="R132" t="s">
        <v>942</v>
      </c>
      <c r="S132" t="s">
        <v>938</v>
      </c>
      <c r="T132" s="10" t="s">
        <v>939</v>
      </c>
      <c r="U132" s="10" t="s">
        <v>645</v>
      </c>
      <c r="V132" s="10" t="s">
        <v>8</v>
      </c>
      <c r="W132" s="6">
        <v>3069.71</v>
      </c>
    </row>
    <row r="133" spans="4:23" x14ac:dyDescent="0.35">
      <c r="D133">
        <v>12026</v>
      </c>
      <c r="E133" s="6">
        <v>0</v>
      </c>
      <c r="F133" s="6"/>
      <c r="G133">
        <v>878</v>
      </c>
      <c r="H133" s="6">
        <v>9562.7229090909095</v>
      </c>
      <c r="I133" s="119"/>
      <c r="P133" t="s">
        <v>130</v>
      </c>
      <c r="Q133" t="s">
        <v>541</v>
      </c>
      <c r="R133" t="s">
        <v>943</v>
      </c>
      <c r="S133" t="s">
        <v>938</v>
      </c>
      <c r="T133" s="10" t="s">
        <v>939</v>
      </c>
      <c r="U133" s="10" t="s">
        <v>645</v>
      </c>
      <c r="V133" s="10" t="s">
        <v>8</v>
      </c>
      <c r="W133" s="6">
        <v>3425.47</v>
      </c>
    </row>
    <row r="134" spans="4:23" x14ac:dyDescent="0.35">
      <c r="D134">
        <v>13107</v>
      </c>
      <c r="E134" s="6">
        <v>16487.202378181821</v>
      </c>
      <c r="F134" s="6"/>
      <c r="G134">
        <v>906</v>
      </c>
      <c r="H134" s="6">
        <v>1585.1003200000002</v>
      </c>
      <c r="I134" s="119"/>
      <c r="P134" t="s">
        <v>131</v>
      </c>
      <c r="Q134" t="s">
        <v>542</v>
      </c>
      <c r="R134" t="s">
        <v>944</v>
      </c>
      <c r="S134" t="s">
        <v>938</v>
      </c>
      <c r="T134" s="10" t="s">
        <v>939</v>
      </c>
      <c r="U134" s="10" t="s">
        <v>645</v>
      </c>
      <c r="V134" s="10" t="s">
        <v>8</v>
      </c>
      <c r="W134" s="6">
        <v>3825.28</v>
      </c>
    </row>
    <row r="135" spans="4:23" x14ac:dyDescent="0.35">
      <c r="D135">
        <v>13112</v>
      </c>
      <c r="E135" s="6">
        <v>12893.519163636367</v>
      </c>
      <c r="F135" s="6"/>
      <c r="G135">
        <v>907</v>
      </c>
      <c r="H135" s="6">
        <v>2922.5466327272729</v>
      </c>
      <c r="I135" s="119"/>
      <c r="P135" t="s">
        <v>185</v>
      </c>
      <c r="Q135" t="s">
        <v>610</v>
      </c>
      <c r="R135" t="s">
        <v>945</v>
      </c>
      <c r="S135" t="s">
        <v>938</v>
      </c>
      <c r="T135" s="10" t="s">
        <v>939</v>
      </c>
      <c r="U135" s="10" t="s">
        <v>645</v>
      </c>
      <c r="V135" s="10" t="s">
        <v>8</v>
      </c>
      <c r="W135" s="6">
        <v>1677.38</v>
      </c>
    </row>
    <row r="136" spans="4:23" x14ac:dyDescent="0.35">
      <c r="D136">
        <v>20167</v>
      </c>
      <c r="E136" s="6">
        <v>14428.663978181819</v>
      </c>
      <c r="F136" s="6"/>
      <c r="G136">
        <v>915</v>
      </c>
      <c r="H136" s="6">
        <v>2940.5848654545453</v>
      </c>
      <c r="I136" s="119"/>
      <c r="P136" t="s">
        <v>611</v>
      </c>
      <c r="Q136" t="s">
        <v>612</v>
      </c>
      <c r="R136" t="s">
        <v>946</v>
      </c>
      <c r="S136" t="s">
        <v>938</v>
      </c>
      <c r="T136" s="10" t="s">
        <v>939</v>
      </c>
      <c r="U136" s="10" t="s">
        <v>645</v>
      </c>
      <c r="V136" s="10" t="s">
        <v>8</v>
      </c>
      <c r="W136" s="6">
        <v>1754.66</v>
      </c>
    </row>
    <row r="137" spans="4:23" x14ac:dyDescent="0.35">
      <c r="D137">
        <v>25060</v>
      </c>
      <c r="E137" s="6">
        <v>14393.555716363637</v>
      </c>
      <c r="F137" s="6"/>
      <c r="G137">
        <v>916</v>
      </c>
      <c r="H137" s="6">
        <v>0</v>
      </c>
      <c r="I137" s="119"/>
      <c r="P137" t="s">
        <v>136</v>
      </c>
      <c r="Q137" t="s">
        <v>551</v>
      </c>
      <c r="R137" t="s">
        <v>947</v>
      </c>
      <c r="S137" t="s">
        <v>948</v>
      </c>
      <c r="T137" s="10" t="s">
        <v>949</v>
      </c>
      <c r="U137" s="10" t="s">
        <v>644</v>
      </c>
      <c r="V137" s="10" t="s">
        <v>13</v>
      </c>
      <c r="W137" s="6">
        <v>6085.58</v>
      </c>
    </row>
    <row r="138" spans="4:23" x14ac:dyDescent="0.35">
      <c r="D138">
        <v>25088</v>
      </c>
      <c r="E138" s="6">
        <v>12714.267723636367</v>
      </c>
      <c r="F138" s="6"/>
      <c r="G138">
        <v>923</v>
      </c>
      <c r="H138" s="6">
        <v>1733.025323636364</v>
      </c>
      <c r="I138" s="119"/>
      <c r="P138" t="s">
        <v>139</v>
      </c>
      <c r="Q138" t="s">
        <v>552</v>
      </c>
      <c r="R138" t="s">
        <v>950</v>
      </c>
      <c r="S138" t="s">
        <v>948</v>
      </c>
      <c r="T138" s="10" t="s">
        <v>949</v>
      </c>
      <c r="U138" s="10" t="s">
        <v>644</v>
      </c>
      <c r="V138" s="10" t="s">
        <v>13</v>
      </c>
      <c r="W138" s="6">
        <v>6481.31</v>
      </c>
    </row>
    <row r="139" spans="4:23" x14ac:dyDescent="0.35">
      <c r="D139">
        <v>30342</v>
      </c>
      <c r="E139" s="6">
        <v>15793.43062545455</v>
      </c>
      <c r="F139" s="6"/>
      <c r="G139">
        <v>928</v>
      </c>
      <c r="H139" s="6">
        <v>1729.0572436363636</v>
      </c>
      <c r="I139" s="119"/>
      <c r="P139" t="s">
        <v>140</v>
      </c>
      <c r="Q139" t="s">
        <v>553</v>
      </c>
      <c r="R139" t="s">
        <v>950</v>
      </c>
      <c r="S139" t="s">
        <v>948</v>
      </c>
      <c r="T139" s="10" t="s">
        <v>949</v>
      </c>
      <c r="U139" s="10" t="s">
        <v>644</v>
      </c>
      <c r="V139" s="10" t="s">
        <v>13</v>
      </c>
      <c r="W139" s="6">
        <v>4011.39</v>
      </c>
    </row>
    <row r="140" spans="4:23" x14ac:dyDescent="0.35">
      <c r="D140">
        <v>39210</v>
      </c>
      <c r="E140" s="6">
        <v>1358.1313454545457</v>
      </c>
      <c r="F140" s="6"/>
      <c r="G140">
        <v>940</v>
      </c>
      <c r="H140" s="6">
        <v>1291.2553381818184</v>
      </c>
      <c r="I140" s="119"/>
      <c r="P140" t="s">
        <v>141</v>
      </c>
      <c r="Q140" t="s">
        <v>554</v>
      </c>
      <c r="R140" t="s">
        <v>951</v>
      </c>
      <c r="S140" t="s">
        <v>948</v>
      </c>
      <c r="T140" s="10" t="s">
        <v>949</v>
      </c>
      <c r="U140" s="10" t="s">
        <v>644</v>
      </c>
      <c r="V140" s="10" t="s">
        <v>13</v>
      </c>
      <c r="W140" s="6">
        <v>5154.1400000000003</v>
      </c>
    </row>
    <row r="141" spans="4:23" x14ac:dyDescent="0.35">
      <c r="D141">
        <v>39262</v>
      </c>
      <c r="E141" s="6">
        <v>11825.472872727274</v>
      </c>
      <c r="F141" s="6"/>
      <c r="G141">
        <v>941</v>
      </c>
      <c r="H141" s="6">
        <v>0</v>
      </c>
      <c r="I141" s="119"/>
      <c r="P141" t="s">
        <v>142</v>
      </c>
      <c r="Q141" t="s">
        <v>555</v>
      </c>
      <c r="R141" t="s">
        <v>952</v>
      </c>
      <c r="S141" t="s">
        <v>948</v>
      </c>
      <c r="T141" s="10" t="s">
        <v>949</v>
      </c>
      <c r="U141" s="10" t="s">
        <v>644</v>
      </c>
      <c r="V141" s="10" t="s">
        <v>13</v>
      </c>
      <c r="W141" s="6">
        <v>4773.1499999999996</v>
      </c>
    </row>
    <row r="142" spans="4:23" x14ac:dyDescent="0.35">
      <c r="D142">
        <v>39748</v>
      </c>
      <c r="E142" s="6">
        <v>-116.07396363636366</v>
      </c>
      <c r="F142" s="6"/>
      <c r="G142">
        <v>942</v>
      </c>
      <c r="H142" s="6">
        <v>3851.4417527272726</v>
      </c>
      <c r="I142" s="119"/>
      <c r="P142" t="s">
        <v>143</v>
      </c>
      <c r="Q142" t="s">
        <v>556</v>
      </c>
      <c r="R142" t="s">
        <v>953</v>
      </c>
      <c r="S142" t="s">
        <v>948</v>
      </c>
      <c r="T142" s="10" t="s">
        <v>949</v>
      </c>
      <c r="U142" s="10" t="s">
        <v>644</v>
      </c>
      <c r="V142" s="10" t="s">
        <v>13</v>
      </c>
      <c r="W142" s="6">
        <v>5430.53</v>
      </c>
    </row>
    <row r="143" spans="4:23" x14ac:dyDescent="0.35">
      <c r="D143">
        <v>39781</v>
      </c>
      <c r="E143" s="6">
        <v>18320.386690909094</v>
      </c>
      <c r="F143" s="6"/>
      <c r="G143">
        <v>943</v>
      </c>
      <c r="H143" s="6">
        <v>1770.5536727272729</v>
      </c>
      <c r="I143" s="119"/>
      <c r="P143" t="s">
        <v>144</v>
      </c>
      <c r="Q143" t="s">
        <v>557</v>
      </c>
      <c r="R143" t="s">
        <v>808</v>
      </c>
      <c r="S143" t="s">
        <v>948</v>
      </c>
      <c r="T143" s="10" t="s">
        <v>949</v>
      </c>
      <c r="U143" s="10" t="s">
        <v>644</v>
      </c>
      <c r="V143" s="10" t="s">
        <v>13</v>
      </c>
      <c r="W143" s="6">
        <v>5319.3</v>
      </c>
    </row>
    <row r="144" spans="4:23" x14ac:dyDescent="0.35">
      <c r="D144">
        <v>42167</v>
      </c>
      <c r="E144" s="6">
        <v>20458.984370909093</v>
      </c>
      <c r="F144" s="6"/>
      <c r="G144">
        <v>946</v>
      </c>
      <c r="H144" s="6">
        <v>4866.2050909090913</v>
      </c>
      <c r="I144" s="119"/>
      <c r="P144" t="s">
        <v>137</v>
      </c>
      <c r="Q144" t="s">
        <v>558</v>
      </c>
      <c r="R144" t="s">
        <v>954</v>
      </c>
      <c r="S144" t="s">
        <v>948</v>
      </c>
      <c r="T144" s="10" t="s">
        <v>949</v>
      </c>
      <c r="U144" s="10" t="s">
        <v>644</v>
      </c>
      <c r="V144" s="10" t="s">
        <v>13</v>
      </c>
      <c r="W144" s="6">
        <v>4253.38</v>
      </c>
    </row>
    <row r="145" spans="4:23" x14ac:dyDescent="0.35">
      <c r="D145">
        <v>42204</v>
      </c>
      <c r="E145" s="6">
        <v>9470.9342181818192</v>
      </c>
      <c r="F145" s="6"/>
      <c r="G145">
        <v>972</v>
      </c>
      <c r="H145" s="6">
        <v>1854.9142763636364</v>
      </c>
      <c r="I145" s="119"/>
      <c r="P145" t="s">
        <v>138</v>
      </c>
      <c r="Q145" t="s">
        <v>559</v>
      </c>
      <c r="R145" t="s">
        <v>955</v>
      </c>
      <c r="S145" t="s">
        <v>948</v>
      </c>
      <c r="T145" s="10" t="s">
        <v>949</v>
      </c>
      <c r="U145" s="10" t="s">
        <v>644</v>
      </c>
      <c r="V145" s="10" t="s">
        <v>13</v>
      </c>
      <c r="W145" s="6">
        <v>4569.49</v>
      </c>
    </row>
    <row r="146" spans="4:23" x14ac:dyDescent="0.35">
      <c r="D146">
        <v>42227</v>
      </c>
      <c r="E146" s="6">
        <v>10789.48045090909</v>
      </c>
      <c r="F146" s="6"/>
      <c r="G146">
        <v>1036</v>
      </c>
      <c r="H146" s="6">
        <v>1519.2696727272728</v>
      </c>
      <c r="I146" s="119"/>
      <c r="P146" t="s">
        <v>145</v>
      </c>
      <c r="Q146" t="s">
        <v>560</v>
      </c>
      <c r="R146" t="s">
        <v>956</v>
      </c>
      <c r="S146" t="s">
        <v>948</v>
      </c>
      <c r="T146" s="10" t="s">
        <v>949</v>
      </c>
      <c r="U146" s="10" t="s">
        <v>644</v>
      </c>
      <c r="V146" s="10" t="s">
        <v>13</v>
      </c>
      <c r="W146" s="6">
        <v>3112</v>
      </c>
    </row>
    <row r="147" spans="4:23" x14ac:dyDescent="0.35">
      <c r="D147">
        <v>42235</v>
      </c>
      <c r="E147" s="6">
        <v>16560.504560000001</v>
      </c>
      <c r="F147" s="6"/>
      <c r="G147">
        <v>1038</v>
      </c>
      <c r="H147" s="6">
        <v>5517.7137381818175</v>
      </c>
      <c r="I147" s="119"/>
      <c r="P147" t="s">
        <v>182</v>
      </c>
      <c r="Q147" t="s">
        <v>608</v>
      </c>
      <c r="R147" t="s">
        <v>957</v>
      </c>
      <c r="S147" t="s">
        <v>948</v>
      </c>
      <c r="T147" s="10" t="s">
        <v>949</v>
      </c>
      <c r="U147" s="10" t="s">
        <v>644</v>
      </c>
      <c r="V147" s="10" t="s">
        <v>13</v>
      </c>
      <c r="W147" s="6">
        <v>2593.31</v>
      </c>
    </row>
    <row r="148" spans="4:23" x14ac:dyDescent="0.35">
      <c r="D148">
        <v>42284</v>
      </c>
      <c r="E148" s="6">
        <v>19546.977810909091</v>
      </c>
      <c r="F148" s="6"/>
      <c r="G148">
        <v>1059</v>
      </c>
      <c r="H148" s="6">
        <v>3748.4479927272728</v>
      </c>
      <c r="I148" s="119"/>
      <c r="P148" t="s">
        <v>701</v>
      </c>
      <c r="Q148" t="s">
        <v>702</v>
      </c>
      <c r="R148" t="s">
        <v>958</v>
      </c>
      <c r="S148" t="s">
        <v>948</v>
      </c>
      <c r="T148" s="10" t="s">
        <v>949</v>
      </c>
      <c r="U148" s="10" t="s">
        <v>644</v>
      </c>
      <c r="V148" s="10" t="s">
        <v>13</v>
      </c>
      <c r="W148" s="6">
        <v>1792</v>
      </c>
    </row>
    <row r="149" spans="4:23" x14ac:dyDescent="0.35">
      <c r="D149">
        <v>42341</v>
      </c>
      <c r="E149" s="6">
        <v>14798.701010909093</v>
      </c>
      <c r="F149" s="6"/>
      <c r="G149">
        <v>1061</v>
      </c>
      <c r="H149" s="6">
        <v>4700.5811636363642</v>
      </c>
      <c r="I149" s="119"/>
      <c r="P149" t="s">
        <v>74</v>
      </c>
      <c r="Q149" t="s">
        <v>959</v>
      </c>
      <c r="R149" t="s">
        <v>906</v>
      </c>
      <c r="S149" t="s">
        <v>879</v>
      </c>
      <c r="T149" s="10" t="s">
        <v>880</v>
      </c>
      <c r="U149" s="10" t="s">
        <v>646</v>
      </c>
      <c r="V149" s="10" t="s">
        <v>214</v>
      </c>
      <c r="W149" s="6">
        <v>4456.45</v>
      </c>
    </row>
    <row r="150" spans="4:23" x14ac:dyDescent="0.35">
      <c r="D150">
        <v>42377</v>
      </c>
      <c r="E150" s="6">
        <v>15991.096770909091</v>
      </c>
      <c r="F150" s="6"/>
      <c r="G150">
        <v>1079</v>
      </c>
      <c r="H150" s="6">
        <v>2289.3144509090912</v>
      </c>
      <c r="I150" s="119"/>
      <c r="P150" t="s">
        <v>82</v>
      </c>
      <c r="Q150" t="s">
        <v>517</v>
      </c>
      <c r="R150" t="s">
        <v>960</v>
      </c>
      <c r="S150" t="s">
        <v>879</v>
      </c>
      <c r="T150" s="10" t="s">
        <v>880</v>
      </c>
      <c r="U150" s="10" t="s">
        <v>646</v>
      </c>
      <c r="V150" s="10" t="s">
        <v>214</v>
      </c>
      <c r="W150" s="6">
        <v>3405.81</v>
      </c>
    </row>
    <row r="151" spans="4:23" x14ac:dyDescent="0.35">
      <c r="D151">
        <v>45016</v>
      </c>
      <c r="E151" s="6">
        <v>15674.072661818182</v>
      </c>
      <c r="F151" s="6"/>
      <c r="G151">
        <v>1081</v>
      </c>
      <c r="H151" s="6">
        <v>2131.1575781818187</v>
      </c>
      <c r="I151" s="119"/>
      <c r="P151" t="s">
        <v>84</v>
      </c>
      <c r="Q151" t="s">
        <v>961</v>
      </c>
      <c r="R151" t="s">
        <v>962</v>
      </c>
      <c r="S151" t="s">
        <v>879</v>
      </c>
      <c r="T151" s="10" t="s">
        <v>880</v>
      </c>
      <c r="U151" s="10" t="s">
        <v>646</v>
      </c>
      <c r="V151" s="10" t="s">
        <v>214</v>
      </c>
      <c r="W151" s="6">
        <v>3875.65</v>
      </c>
    </row>
    <row r="152" spans="4:23" x14ac:dyDescent="0.35">
      <c r="D152">
        <v>50214</v>
      </c>
      <c r="E152" s="6">
        <v>10989.751483636364</v>
      </c>
      <c r="F152" s="6"/>
      <c r="G152">
        <v>1103</v>
      </c>
      <c r="H152" s="6">
        <v>2826.4419927272729</v>
      </c>
      <c r="I152" s="119"/>
      <c r="P152" t="s">
        <v>76</v>
      </c>
      <c r="Q152" t="s">
        <v>518</v>
      </c>
      <c r="R152" t="s">
        <v>963</v>
      </c>
      <c r="S152" t="s">
        <v>879</v>
      </c>
      <c r="T152" t="s">
        <v>880</v>
      </c>
      <c r="U152" s="10" t="s">
        <v>646</v>
      </c>
      <c r="V152" s="10" t="s">
        <v>214</v>
      </c>
      <c r="W152" s="6">
        <v>1688.75</v>
      </c>
    </row>
    <row r="153" spans="4:23" x14ac:dyDescent="0.35">
      <c r="D153">
        <v>50248</v>
      </c>
      <c r="E153" s="6">
        <v>9530.1348581818183</v>
      </c>
      <c r="F153" s="6"/>
      <c r="G153">
        <v>1143</v>
      </c>
      <c r="H153" s="6">
        <v>2669.8571854545457</v>
      </c>
      <c r="I153" s="119"/>
      <c r="P153" t="s">
        <v>79</v>
      </c>
      <c r="Q153" t="s">
        <v>520</v>
      </c>
      <c r="R153" t="s">
        <v>964</v>
      </c>
      <c r="S153" t="s">
        <v>879</v>
      </c>
      <c r="T153" t="s">
        <v>880</v>
      </c>
      <c r="U153" s="10" t="s">
        <v>646</v>
      </c>
      <c r="V153" s="10" t="s">
        <v>214</v>
      </c>
      <c r="W153" s="6">
        <v>4590.6099999999997</v>
      </c>
    </row>
    <row r="154" spans="4:23" x14ac:dyDescent="0.35">
      <c r="D154">
        <v>51060</v>
      </c>
      <c r="E154" s="6">
        <v>14769.483774545457</v>
      </c>
      <c r="F154" s="6"/>
      <c r="G154">
        <v>1173</v>
      </c>
      <c r="H154" s="6">
        <v>2432.6422254545455</v>
      </c>
      <c r="I154" s="119"/>
      <c r="P154" t="s">
        <v>86</v>
      </c>
      <c r="Q154" t="s">
        <v>521</v>
      </c>
      <c r="R154" t="s">
        <v>965</v>
      </c>
      <c r="S154" t="s">
        <v>879</v>
      </c>
      <c r="T154" t="s">
        <v>880</v>
      </c>
      <c r="U154" s="10" t="s">
        <v>646</v>
      </c>
      <c r="V154" s="10" t="s">
        <v>214</v>
      </c>
      <c r="W154" s="6">
        <v>2650.77</v>
      </c>
    </row>
    <row r="155" spans="4:23" x14ac:dyDescent="0.35">
      <c r="D155">
        <v>52164</v>
      </c>
      <c r="E155" s="6">
        <v>13728.743869090909</v>
      </c>
      <c r="F155" s="6"/>
      <c r="G155">
        <v>1192</v>
      </c>
      <c r="H155" s="6">
        <v>974.18227636363633</v>
      </c>
      <c r="I155" s="119"/>
      <c r="P155" s="14" t="s">
        <v>87</v>
      </c>
      <c r="Q155" t="s">
        <v>522</v>
      </c>
      <c r="R155" t="s">
        <v>966</v>
      </c>
      <c r="S155" t="s">
        <v>879</v>
      </c>
      <c r="T155" t="s">
        <v>880</v>
      </c>
      <c r="U155" s="10" t="s">
        <v>646</v>
      </c>
      <c r="V155" s="10" t="s">
        <v>214</v>
      </c>
      <c r="W155" s="6">
        <v>3050.4</v>
      </c>
    </row>
    <row r="156" spans="4:23" x14ac:dyDescent="0.35">
      <c r="D156">
        <v>52166</v>
      </c>
      <c r="E156" s="6">
        <v>27295.002203636366</v>
      </c>
      <c r="F156" s="6"/>
      <c r="G156">
        <v>1196</v>
      </c>
      <c r="H156" s="6">
        <v>2544.187730909091</v>
      </c>
      <c r="I156" s="119"/>
      <c r="P156" t="s">
        <v>73</v>
      </c>
      <c r="Q156" t="s">
        <v>528</v>
      </c>
      <c r="R156" t="s">
        <v>872</v>
      </c>
      <c r="S156" t="s">
        <v>879</v>
      </c>
      <c r="T156" t="s">
        <v>880</v>
      </c>
      <c r="U156" t="s">
        <v>646</v>
      </c>
      <c r="V156" t="s">
        <v>214</v>
      </c>
      <c r="W156" s="6">
        <v>4036.1</v>
      </c>
    </row>
    <row r="157" spans="4:23" x14ac:dyDescent="0.35">
      <c r="D157">
        <v>52314</v>
      </c>
      <c r="E157" s="6">
        <v>25800.306574545459</v>
      </c>
      <c r="F157" s="6"/>
      <c r="G157">
        <v>1210</v>
      </c>
      <c r="H157" s="6">
        <v>1189.0969527272728</v>
      </c>
      <c r="I157" s="119"/>
      <c r="P157" t="s">
        <v>181</v>
      </c>
      <c r="Q157" t="s">
        <v>607</v>
      </c>
      <c r="R157" t="s">
        <v>967</v>
      </c>
      <c r="S157" t="s">
        <v>879</v>
      </c>
      <c r="T157" t="s">
        <v>880</v>
      </c>
      <c r="U157" t="s">
        <v>646</v>
      </c>
      <c r="V157" t="s">
        <v>214</v>
      </c>
      <c r="W157" s="6">
        <v>1441.94</v>
      </c>
    </row>
    <row r="158" spans="4:23" x14ac:dyDescent="0.35">
      <c r="D158">
        <v>52414</v>
      </c>
      <c r="E158" s="6">
        <v>15760.928240000001</v>
      </c>
      <c r="F158" s="6"/>
      <c r="G158">
        <v>1213</v>
      </c>
      <c r="H158" s="6">
        <v>3184.7036945454547</v>
      </c>
      <c r="I158" s="119"/>
      <c r="P158" t="s">
        <v>705</v>
      </c>
      <c r="Q158" t="s">
        <v>706</v>
      </c>
      <c r="R158" t="s">
        <v>968</v>
      </c>
      <c r="S158" t="s">
        <v>879</v>
      </c>
      <c r="T158" t="s">
        <v>880</v>
      </c>
      <c r="U158" t="s">
        <v>646</v>
      </c>
      <c r="V158" t="s">
        <v>214</v>
      </c>
      <c r="W158" s="6">
        <v>1799.2</v>
      </c>
    </row>
    <row r="159" spans="4:23" x14ac:dyDescent="0.35">
      <c r="D159">
        <v>52434</v>
      </c>
      <c r="E159" s="6">
        <v>14555.419534545455</v>
      </c>
      <c r="F159" s="6"/>
      <c r="G159">
        <v>1214</v>
      </c>
      <c r="H159" s="6">
        <v>1179.8125090909091</v>
      </c>
      <c r="I159" s="119"/>
    </row>
    <row r="160" spans="4:23" x14ac:dyDescent="0.35">
      <c r="D160">
        <v>52508</v>
      </c>
      <c r="E160" s="6">
        <v>20194.213352727271</v>
      </c>
      <c r="F160" s="6"/>
      <c r="G160">
        <v>1239</v>
      </c>
      <c r="H160" s="6">
        <v>0</v>
      </c>
      <c r="I160" s="119"/>
    </row>
    <row r="161" spans="4:9" x14ac:dyDescent="0.35">
      <c r="D161">
        <v>52512</v>
      </c>
      <c r="E161" s="6">
        <v>11117.391185454548</v>
      </c>
      <c r="F161" s="6"/>
      <c r="G161">
        <v>1247</v>
      </c>
      <c r="H161" s="6">
        <v>2409.0583636363635</v>
      </c>
      <c r="I161" s="119"/>
    </row>
    <row r="162" spans="4:9" x14ac:dyDescent="0.35">
      <c r="D162">
        <v>52678</v>
      </c>
      <c r="E162" s="6">
        <v>9092.0474400000003</v>
      </c>
      <c r="F162" s="6"/>
      <c r="G162">
        <v>1248</v>
      </c>
      <c r="H162" s="6">
        <v>934.78906181818184</v>
      </c>
      <c r="I162" s="119"/>
    </row>
    <row r="163" spans="4:9" x14ac:dyDescent="0.35">
      <c r="D163">
        <v>52757</v>
      </c>
      <c r="E163" s="6">
        <v>24483.60322181819</v>
      </c>
      <c r="F163" s="6"/>
      <c r="G163">
        <v>1276</v>
      </c>
      <c r="H163" s="6">
        <v>3139.3392800000001</v>
      </c>
      <c r="I163" s="119"/>
    </row>
    <row r="164" spans="4:9" x14ac:dyDescent="0.35">
      <c r="D164">
        <v>52813</v>
      </c>
      <c r="E164" s="6">
        <v>20452.58778181818</v>
      </c>
      <c r="F164" s="6"/>
      <c r="G164">
        <v>1287</v>
      </c>
      <c r="H164" s="6">
        <v>0</v>
      </c>
      <c r="I164" s="119"/>
    </row>
    <row r="165" spans="4:9" x14ac:dyDescent="0.35">
      <c r="D165">
        <v>52971</v>
      </c>
      <c r="E165" s="198">
        <v>23739.777272727275</v>
      </c>
      <c r="F165" s="6"/>
      <c r="G165">
        <v>1327</v>
      </c>
      <c r="H165" s="6">
        <v>2795.1075927272727</v>
      </c>
      <c r="I165" s="119"/>
    </row>
    <row r="166" spans="4:9" x14ac:dyDescent="0.35">
      <c r="D166">
        <v>54141</v>
      </c>
      <c r="E166" s="6">
        <v>0</v>
      </c>
      <c r="F166" s="6"/>
      <c r="G166">
        <v>1376</v>
      </c>
      <c r="H166" s="6">
        <v>3030.1734400000005</v>
      </c>
      <c r="I166" s="119"/>
    </row>
    <row r="167" spans="4:9" x14ac:dyDescent="0.35">
      <c r="D167">
        <v>55270</v>
      </c>
      <c r="E167" s="6">
        <v>10730.267563636366</v>
      </c>
      <c r="F167" s="6"/>
      <c r="G167">
        <v>1383</v>
      </c>
      <c r="H167" s="6">
        <v>1865.937061818182</v>
      </c>
      <c r="I167" s="119"/>
    </row>
    <row r="168" spans="4:9" x14ac:dyDescent="0.35">
      <c r="D168">
        <v>58558</v>
      </c>
      <c r="E168" s="6">
        <v>7467.9508727272732</v>
      </c>
      <c r="F168" s="6"/>
      <c r="G168">
        <v>1398</v>
      </c>
      <c r="H168" s="6">
        <v>1074.6523927272726</v>
      </c>
      <c r="I168" s="119"/>
    </row>
    <row r="169" spans="4:9" x14ac:dyDescent="0.35">
      <c r="D169">
        <v>58986</v>
      </c>
      <c r="E169" s="6">
        <v>4789.093992727273</v>
      </c>
      <c r="F169" s="6"/>
      <c r="G169">
        <v>1411</v>
      </c>
      <c r="H169" s="6">
        <v>0</v>
      </c>
      <c r="I169" s="119"/>
    </row>
    <row r="170" spans="4:9" x14ac:dyDescent="0.35">
      <c r="G170">
        <v>1431</v>
      </c>
      <c r="H170" s="6">
        <v>2294.8673745454548</v>
      </c>
      <c r="I170" s="119"/>
    </row>
    <row r="171" spans="4:9" x14ac:dyDescent="0.35">
      <c r="G171">
        <v>1454</v>
      </c>
      <c r="H171" s="6">
        <v>1454.0094109090912</v>
      </c>
      <c r="I171" s="119"/>
    </row>
    <row r="172" spans="4:9" x14ac:dyDescent="0.35">
      <c r="G172">
        <v>1456</v>
      </c>
      <c r="H172" s="6">
        <v>2395.2277090909092</v>
      </c>
      <c r="I172" s="119"/>
    </row>
    <row r="173" spans="4:9" x14ac:dyDescent="0.35">
      <c r="G173">
        <v>1458</v>
      </c>
      <c r="H173" s="6">
        <v>0</v>
      </c>
      <c r="I173" s="119"/>
    </row>
    <row r="174" spans="4:9" x14ac:dyDescent="0.35">
      <c r="G174">
        <v>1508</v>
      </c>
      <c r="H174" s="6">
        <v>4819.8416072727277</v>
      </c>
      <c r="I174" s="119"/>
    </row>
    <row r="175" spans="4:9" x14ac:dyDescent="0.35">
      <c r="G175">
        <v>1535</v>
      </c>
      <c r="H175" s="6">
        <v>2921.4682036363638</v>
      </c>
      <c r="I175" s="119"/>
    </row>
    <row r="176" spans="4:9" x14ac:dyDescent="0.35">
      <c r="G176">
        <v>1538</v>
      </c>
      <c r="H176" s="6">
        <v>3469.0010254545459</v>
      </c>
      <c r="I176" s="119"/>
    </row>
    <row r="177" spans="7:9" x14ac:dyDescent="0.35">
      <c r="G177">
        <v>1568</v>
      </c>
      <c r="H177" s="6">
        <v>5019.4769018181833</v>
      </c>
      <c r="I177" s="119"/>
    </row>
    <row r="178" spans="7:9" x14ac:dyDescent="0.35">
      <c r="G178">
        <v>1576</v>
      </c>
      <c r="H178" s="6">
        <v>0</v>
      </c>
      <c r="I178" s="119"/>
    </row>
    <row r="179" spans="7:9" x14ac:dyDescent="0.35">
      <c r="G179">
        <v>1578</v>
      </c>
      <c r="H179" s="6">
        <v>0</v>
      </c>
      <c r="I179" s="119"/>
    </row>
    <row r="180" spans="7:9" x14ac:dyDescent="0.35">
      <c r="G180">
        <v>1580</v>
      </c>
      <c r="H180" s="6">
        <v>3607.0339854545455</v>
      </c>
      <c r="I180" s="119"/>
    </row>
    <row r="181" spans="7:9" x14ac:dyDescent="0.35">
      <c r="G181">
        <v>1581</v>
      </c>
      <c r="H181" s="6">
        <v>0</v>
      </c>
      <c r="I181" s="119"/>
    </row>
    <row r="182" spans="7:9" x14ac:dyDescent="0.35">
      <c r="G182">
        <v>1584</v>
      </c>
      <c r="H182" s="6">
        <v>2698.7651345454551</v>
      </c>
      <c r="I182" s="119"/>
    </row>
    <row r="183" spans="7:9" x14ac:dyDescent="0.35">
      <c r="G183">
        <v>1586</v>
      </c>
      <c r="H183" s="6">
        <v>2359.4229090909093</v>
      </c>
      <c r="I183" s="119"/>
    </row>
    <row r="184" spans="7:9" x14ac:dyDescent="0.35">
      <c r="G184">
        <v>1604</v>
      </c>
      <c r="H184" s="6">
        <v>1524.2657963636364</v>
      </c>
      <c r="I184" s="119"/>
    </row>
    <row r="185" spans="7:9" x14ac:dyDescent="0.35">
      <c r="G185">
        <v>1622</v>
      </c>
      <c r="H185" s="6">
        <v>1628.2598327272729</v>
      </c>
      <c r="I185" s="119"/>
    </row>
    <row r="186" spans="7:9" x14ac:dyDescent="0.35">
      <c r="G186">
        <v>1623</v>
      </c>
      <c r="H186" s="6">
        <v>1577.5466254545456</v>
      </c>
      <c r="I186" s="119"/>
    </row>
    <row r="187" spans="7:9" x14ac:dyDescent="0.35">
      <c r="G187">
        <v>1642</v>
      </c>
      <c r="H187" s="6">
        <v>3233.9322545454547</v>
      </c>
      <c r="I187" s="119"/>
    </row>
    <row r="188" spans="7:9" x14ac:dyDescent="0.35">
      <c r="G188">
        <v>1650</v>
      </c>
      <c r="H188" s="6">
        <v>0</v>
      </c>
      <c r="I188" s="119"/>
    </row>
    <row r="189" spans="7:9" x14ac:dyDescent="0.35">
      <c r="G189">
        <v>1651</v>
      </c>
      <c r="H189" s="6">
        <v>1804.7371199999998</v>
      </c>
      <c r="I189" s="119"/>
    </row>
    <row r="190" spans="7:9" x14ac:dyDescent="0.35">
      <c r="G190">
        <v>1678</v>
      </c>
      <c r="H190" s="6">
        <v>2747.8868654545458</v>
      </c>
      <c r="I190" s="119"/>
    </row>
    <row r="191" spans="7:9" x14ac:dyDescent="0.35">
      <c r="G191">
        <v>1690</v>
      </c>
      <c r="H191" s="6">
        <v>2055.2337600000001</v>
      </c>
      <c r="I191" s="119"/>
    </row>
    <row r="192" spans="7:9" x14ac:dyDescent="0.35">
      <c r="G192">
        <v>1691</v>
      </c>
      <c r="H192" s="6">
        <v>0</v>
      </c>
      <c r="I192" s="119"/>
    </row>
    <row r="193" spans="7:9" x14ac:dyDescent="0.35">
      <c r="G193">
        <v>1694</v>
      </c>
      <c r="H193" s="6">
        <v>2043.9651127272728</v>
      </c>
      <c r="I193" s="119"/>
    </row>
    <row r="194" spans="7:9" x14ac:dyDescent="0.35">
      <c r="G194">
        <v>1698</v>
      </c>
      <c r="H194" s="6">
        <v>409.59512000000001</v>
      </c>
      <c r="I194" s="119"/>
    </row>
    <row r="195" spans="7:9" x14ac:dyDescent="0.35">
      <c r="G195">
        <v>1724</v>
      </c>
      <c r="H195" s="6">
        <v>1562.644050909091</v>
      </c>
      <c r="I195" s="119"/>
    </row>
    <row r="196" spans="7:9" x14ac:dyDescent="0.35">
      <c r="G196">
        <v>1725</v>
      </c>
      <c r="H196" s="6">
        <v>2773.8642036363635</v>
      </c>
      <c r="I196" s="119"/>
    </row>
    <row r="197" spans="7:9" x14ac:dyDescent="0.35">
      <c r="G197">
        <v>1727</v>
      </c>
      <c r="H197" s="6">
        <v>2442.1490327272727</v>
      </c>
      <c r="I197" s="119"/>
    </row>
    <row r="198" spans="7:9" x14ac:dyDescent="0.35">
      <c r="G198">
        <v>1742</v>
      </c>
      <c r="H198" s="6">
        <v>0</v>
      </c>
      <c r="I198" s="119"/>
    </row>
    <row r="199" spans="7:9" x14ac:dyDescent="0.35">
      <c r="G199">
        <v>1764</v>
      </c>
      <c r="H199" s="6">
        <v>823.44874909090913</v>
      </c>
      <c r="I199" s="119"/>
    </row>
    <row r="200" spans="7:9" x14ac:dyDescent="0.35">
      <c r="G200">
        <v>1777</v>
      </c>
      <c r="H200" s="6">
        <v>4231.241461818182</v>
      </c>
      <c r="I200" s="119"/>
    </row>
    <row r="201" spans="7:9" x14ac:dyDescent="0.35">
      <c r="G201">
        <v>1789</v>
      </c>
      <c r="H201" s="6">
        <v>0</v>
      </c>
      <c r="I201" s="119"/>
    </row>
    <row r="202" spans="7:9" x14ac:dyDescent="0.35">
      <c r="G202">
        <v>1813</v>
      </c>
      <c r="H202" s="6">
        <v>1823.0591709090911</v>
      </c>
      <c r="I202" s="119"/>
    </row>
    <row r="203" spans="7:9" x14ac:dyDescent="0.35">
      <c r="G203">
        <v>1821</v>
      </c>
      <c r="H203" s="6">
        <v>0</v>
      </c>
      <c r="I203" s="119"/>
    </row>
    <row r="204" spans="7:9" x14ac:dyDescent="0.35">
      <c r="G204">
        <v>1823</v>
      </c>
      <c r="H204" s="6">
        <v>2290.548392727273</v>
      </c>
      <c r="I204" s="119"/>
    </row>
    <row r="205" spans="7:9" x14ac:dyDescent="0.35">
      <c r="G205">
        <v>1825</v>
      </c>
      <c r="H205" s="6">
        <v>9113.7630036363626</v>
      </c>
      <c r="I205" s="119"/>
    </row>
    <row r="206" spans="7:9" x14ac:dyDescent="0.35">
      <c r="G206">
        <v>1830</v>
      </c>
      <c r="H206" s="6">
        <v>2703.6730181818184</v>
      </c>
      <c r="I206" s="119"/>
    </row>
    <row r="207" spans="7:9" x14ac:dyDescent="0.35">
      <c r="G207">
        <v>1842</v>
      </c>
      <c r="H207" s="6">
        <v>2551.2553236363638</v>
      </c>
      <c r="I207" s="119"/>
    </row>
    <row r="208" spans="7:9" x14ac:dyDescent="0.35">
      <c r="G208">
        <v>1844</v>
      </c>
      <c r="H208" s="6">
        <v>1376.7773163636364</v>
      </c>
      <c r="I208" s="119"/>
    </row>
    <row r="209" spans="7:9" x14ac:dyDescent="0.35">
      <c r="G209">
        <v>1854</v>
      </c>
      <c r="H209" s="6">
        <v>0</v>
      </c>
      <c r="I209" s="119"/>
    </row>
    <row r="210" spans="7:9" x14ac:dyDescent="0.35">
      <c r="G210">
        <v>1860</v>
      </c>
      <c r="H210" s="6">
        <v>971.73693818181823</v>
      </c>
      <c r="I210" s="119"/>
    </row>
    <row r="211" spans="7:9" x14ac:dyDescent="0.35">
      <c r="G211">
        <v>1861</v>
      </c>
      <c r="H211" s="6">
        <v>317.94014545454547</v>
      </c>
      <c r="I211" s="119"/>
    </row>
    <row r="212" spans="7:9" x14ac:dyDescent="0.35">
      <c r="G212">
        <v>1897</v>
      </c>
      <c r="H212" s="6">
        <v>3122.5871418181819</v>
      </c>
      <c r="I212" s="119"/>
    </row>
    <row r="213" spans="7:9" x14ac:dyDescent="0.35">
      <c r="G213">
        <v>1899</v>
      </c>
      <c r="H213" s="6">
        <v>1710.8874763636363</v>
      </c>
      <c r="I213" s="119"/>
    </row>
    <row r="214" spans="7:9" x14ac:dyDescent="0.35">
      <c r="G214">
        <v>1906</v>
      </c>
      <c r="H214" s="6">
        <v>0</v>
      </c>
      <c r="I214" s="119"/>
    </row>
    <row r="215" spans="7:9" x14ac:dyDescent="0.35">
      <c r="G215">
        <v>1922</v>
      </c>
      <c r="H215" s="6">
        <v>1766.3718472727273</v>
      </c>
      <c r="I215" s="119"/>
    </row>
    <row r="216" spans="7:9" x14ac:dyDescent="0.35">
      <c r="G216">
        <v>1924</v>
      </c>
      <c r="H216" s="6">
        <v>1661.1868145454546</v>
      </c>
      <c r="I216" s="119"/>
    </row>
    <row r="217" spans="7:9" x14ac:dyDescent="0.35">
      <c r="G217">
        <v>1926</v>
      </c>
      <c r="H217" s="6">
        <v>1495.1766618181819</v>
      </c>
      <c r="I217" s="119"/>
    </row>
    <row r="218" spans="7:9" x14ac:dyDescent="0.35">
      <c r="G218">
        <v>1927</v>
      </c>
      <c r="H218" s="6">
        <v>1319.3199854545455</v>
      </c>
      <c r="I218" s="119"/>
    </row>
    <row r="219" spans="7:9" x14ac:dyDescent="0.35">
      <c r="G219">
        <v>1936</v>
      </c>
      <c r="H219" s="6">
        <v>1243.2781527272728</v>
      </c>
      <c r="I219" s="119"/>
    </row>
    <row r="220" spans="7:9" x14ac:dyDescent="0.35">
      <c r="G220">
        <v>1980</v>
      </c>
      <c r="H220" s="6">
        <v>2095.0540800000003</v>
      </c>
      <c r="I220" s="119"/>
    </row>
    <row r="221" spans="7:9" x14ac:dyDescent="0.35">
      <c r="G221">
        <v>1992</v>
      </c>
      <c r="H221" s="6">
        <v>0</v>
      </c>
      <c r="I221" s="119"/>
    </row>
    <row r="222" spans="7:9" x14ac:dyDescent="0.35">
      <c r="G222">
        <v>1993</v>
      </c>
      <c r="H222" s="6">
        <v>553.67156363636366</v>
      </c>
      <c r="I222" s="119"/>
    </row>
    <row r="223" spans="7:9" x14ac:dyDescent="0.35">
      <c r="G223">
        <v>1997</v>
      </c>
      <c r="H223" s="6">
        <v>33.393170909090905</v>
      </c>
      <c r="I223" s="119"/>
    </row>
    <row r="224" spans="7:9" x14ac:dyDescent="0.35">
      <c r="G224">
        <v>2049</v>
      </c>
      <c r="H224" s="6">
        <v>2323.2741454545453</v>
      </c>
      <c r="I224" s="119"/>
    </row>
    <row r="225" spans="7:9" x14ac:dyDescent="0.35">
      <c r="G225">
        <v>2066</v>
      </c>
      <c r="H225" s="6">
        <v>1556.1399345454547</v>
      </c>
      <c r="I225" s="119"/>
    </row>
    <row r="226" spans="7:9" x14ac:dyDescent="0.35">
      <c r="G226">
        <v>2069</v>
      </c>
      <c r="H226" s="6">
        <v>1831.2586981818183</v>
      </c>
      <c r="I226" s="119"/>
    </row>
    <row r="227" spans="7:9" x14ac:dyDescent="0.35">
      <c r="G227">
        <v>2106</v>
      </c>
      <c r="H227" s="6">
        <v>2821.4681527272733</v>
      </c>
      <c r="I227" s="119"/>
    </row>
    <row r="228" spans="7:9" x14ac:dyDescent="0.35">
      <c r="G228">
        <v>2121</v>
      </c>
      <c r="H228" s="6">
        <v>2166.9658327272732</v>
      </c>
      <c r="I228" s="119"/>
    </row>
    <row r="229" spans="7:9" x14ac:dyDescent="0.35">
      <c r="G229">
        <v>2122</v>
      </c>
      <c r="H229" s="6">
        <v>1671.7131781818182</v>
      </c>
      <c r="I229" s="119"/>
    </row>
    <row r="230" spans="7:9" x14ac:dyDescent="0.35">
      <c r="G230">
        <v>2124</v>
      </c>
      <c r="H230" s="6">
        <v>3245.7799563636363</v>
      </c>
      <c r="I230" s="119"/>
    </row>
    <row r="231" spans="7:9" x14ac:dyDescent="0.35">
      <c r="G231">
        <v>2131</v>
      </c>
      <c r="H231" s="6">
        <v>6061.1695345454546</v>
      </c>
      <c r="I231" s="119"/>
    </row>
    <row r="232" spans="7:9" x14ac:dyDescent="0.35">
      <c r="G232">
        <v>2134</v>
      </c>
      <c r="H232" s="6">
        <v>6371.2685890909097</v>
      </c>
      <c r="I232" s="119"/>
    </row>
    <row r="233" spans="7:9" x14ac:dyDescent="0.35">
      <c r="G233">
        <v>2144</v>
      </c>
      <c r="H233" s="6">
        <v>2875.4481018181818</v>
      </c>
      <c r="I233" s="119"/>
    </row>
    <row r="234" spans="7:9" x14ac:dyDescent="0.35">
      <c r="G234">
        <v>2185</v>
      </c>
      <c r="H234" s="6">
        <v>1813.8862036363637</v>
      </c>
      <c r="I234" s="119"/>
    </row>
    <row r="235" spans="7:9" x14ac:dyDescent="0.35">
      <c r="G235">
        <v>2245</v>
      </c>
      <c r="H235" s="6">
        <v>1599.0880727272727</v>
      </c>
      <c r="I235" s="119"/>
    </row>
    <row r="236" spans="7:9" x14ac:dyDescent="0.35">
      <c r="G236">
        <v>2292</v>
      </c>
      <c r="H236" s="6">
        <v>2589.7587854545454</v>
      </c>
      <c r="I236" s="119"/>
    </row>
    <row r="237" spans="7:9" x14ac:dyDescent="0.35">
      <c r="G237">
        <v>2295</v>
      </c>
      <c r="H237" s="6">
        <v>1041.5951490909092</v>
      </c>
      <c r="I237" s="119"/>
    </row>
    <row r="238" spans="7:9" x14ac:dyDescent="0.35">
      <c r="G238">
        <v>2306</v>
      </c>
      <c r="H238" s="6">
        <v>1748.4548581818181</v>
      </c>
      <c r="I238" s="119"/>
    </row>
    <row r="239" spans="7:9" x14ac:dyDescent="0.35">
      <c r="G239">
        <v>2328</v>
      </c>
      <c r="H239" s="6">
        <v>1679.010509090909</v>
      </c>
      <c r="I239" s="119"/>
    </row>
    <row r="240" spans="7:9" x14ac:dyDescent="0.35">
      <c r="G240">
        <v>2332</v>
      </c>
      <c r="H240" s="6">
        <v>2497.3409163636366</v>
      </c>
      <c r="I240" s="119"/>
    </row>
    <row r="241" spans="7:9" x14ac:dyDescent="0.35">
      <c r="G241">
        <v>2345</v>
      </c>
      <c r="H241" s="6">
        <v>2024.6222399999999</v>
      </c>
      <c r="I241" s="119"/>
    </row>
    <row r="242" spans="7:9" x14ac:dyDescent="0.35">
      <c r="G242">
        <v>2353</v>
      </c>
      <c r="H242" s="6">
        <v>1833.3047054545457</v>
      </c>
      <c r="I242" s="119"/>
    </row>
    <row r="243" spans="7:9" x14ac:dyDescent="0.35">
      <c r="G243">
        <v>2362</v>
      </c>
      <c r="H243" s="6">
        <v>5174.1395418181819</v>
      </c>
      <c r="I243" s="119"/>
    </row>
    <row r="244" spans="7:9" x14ac:dyDescent="0.35">
      <c r="G244">
        <v>2390</v>
      </c>
      <c r="H244" s="6">
        <v>574.26073454545462</v>
      </c>
      <c r="I244" s="119"/>
    </row>
    <row r="245" spans="7:9" x14ac:dyDescent="0.35">
      <c r="G245">
        <v>2398</v>
      </c>
      <c r="H245" s="6">
        <v>-18.269658181818183</v>
      </c>
      <c r="I245" s="119"/>
    </row>
    <row r="246" spans="7:9" x14ac:dyDescent="0.35">
      <c r="G246">
        <v>2405</v>
      </c>
      <c r="H246" s="6">
        <v>499.76828363636372</v>
      </c>
      <c r="I246" s="119"/>
    </row>
    <row r="247" spans="7:9" x14ac:dyDescent="0.35">
      <c r="G247">
        <v>2410</v>
      </c>
      <c r="H247" s="6">
        <v>-40.305098181818181</v>
      </c>
      <c r="I247" s="119"/>
    </row>
    <row r="248" spans="7:9" x14ac:dyDescent="0.35">
      <c r="G248">
        <v>2417</v>
      </c>
      <c r="H248" s="6">
        <v>0</v>
      </c>
      <c r="I248" s="119"/>
    </row>
    <row r="249" spans="7:9" x14ac:dyDescent="0.35">
      <c r="G249">
        <v>2420</v>
      </c>
      <c r="H249" s="6">
        <v>3117.3234254545455</v>
      </c>
      <c r="I249" s="119"/>
    </row>
    <row r="250" spans="7:9" x14ac:dyDescent="0.35">
      <c r="G250">
        <v>2421</v>
      </c>
      <c r="H250" s="6">
        <v>0</v>
      </c>
      <c r="I250" s="119"/>
    </row>
    <row r="251" spans="7:9" x14ac:dyDescent="0.35">
      <c r="G251">
        <v>2434</v>
      </c>
      <c r="H251" s="6">
        <v>1833.6846836363638</v>
      </c>
      <c r="I251" s="119"/>
    </row>
    <row r="252" spans="7:9" x14ac:dyDescent="0.35">
      <c r="G252">
        <v>2441</v>
      </c>
      <c r="H252" s="6">
        <v>0</v>
      </c>
      <c r="I252" s="119"/>
    </row>
    <row r="253" spans="7:9" x14ac:dyDescent="0.35">
      <c r="G253">
        <v>2447</v>
      </c>
      <c r="H253" s="6">
        <v>5724.7818036363642</v>
      </c>
      <c r="I253" s="119"/>
    </row>
    <row r="254" spans="7:9" x14ac:dyDescent="0.35">
      <c r="G254">
        <v>2452</v>
      </c>
      <c r="H254" s="6">
        <v>1769.510981818182</v>
      </c>
      <c r="I254" s="119"/>
    </row>
    <row r="255" spans="7:9" x14ac:dyDescent="0.35">
      <c r="G255">
        <v>2453</v>
      </c>
      <c r="H255" s="6">
        <v>121.89136727272728</v>
      </c>
      <c r="I255" s="119"/>
    </row>
    <row r="256" spans="7:9" x14ac:dyDescent="0.35">
      <c r="G256">
        <v>2456</v>
      </c>
      <c r="H256" s="6">
        <v>1471.1251854545455</v>
      </c>
      <c r="I256" s="119"/>
    </row>
    <row r="257" spans="7:9" x14ac:dyDescent="0.35">
      <c r="G257">
        <v>2458</v>
      </c>
      <c r="H257" s="6">
        <v>2161.9111854545458</v>
      </c>
      <c r="I257" s="119"/>
    </row>
    <row r="258" spans="7:9" x14ac:dyDescent="0.35">
      <c r="G258">
        <v>2462</v>
      </c>
      <c r="H258" s="6">
        <v>2461.7988072727276</v>
      </c>
      <c r="I258" s="119"/>
    </row>
    <row r="259" spans="7:9" x14ac:dyDescent="0.35">
      <c r="G259">
        <v>2466</v>
      </c>
      <c r="H259" s="6">
        <v>2971.2814400000002</v>
      </c>
      <c r="I259" s="119"/>
    </row>
    <row r="260" spans="7:9" x14ac:dyDescent="0.35">
      <c r="G260">
        <v>2479</v>
      </c>
      <c r="H260" s="6">
        <v>3758.4290618181822</v>
      </c>
      <c r="I260" s="119"/>
    </row>
    <row r="261" spans="7:9" x14ac:dyDescent="0.35">
      <c r="G261">
        <v>2488</v>
      </c>
      <c r="H261" s="6">
        <v>1929.0871127272728</v>
      </c>
      <c r="I261" s="119"/>
    </row>
    <row r="262" spans="7:9" x14ac:dyDescent="0.35">
      <c r="G262">
        <v>2498</v>
      </c>
      <c r="H262" s="6">
        <v>2970.8670254545459</v>
      </c>
      <c r="I262" s="119"/>
    </row>
    <row r="263" spans="7:9" x14ac:dyDescent="0.35">
      <c r="G263">
        <v>2503</v>
      </c>
      <c r="H263" s="6">
        <v>2380.1052363636368</v>
      </c>
      <c r="I263" s="119"/>
    </row>
    <row r="264" spans="7:9" x14ac:dyDescent="0.35">
      <c r="G264">
        <v>2506</v>
      </c>
      <c r="H264" s="6">
        <v>2275.3965163636362</v>
      </c>
      <c r="I264" s="119"/>
    </row>
    <row r="265" spans="7:9" x14ac:dyDescent="0.35">
      <c r="G265">
        <v>2511</v>
      </c>
      <c r="H265" s="6">
        <v>6065.4379054545461</v>
      </c>
      <c r="I265" s="119"/>
    </row>
    <row r="266" spans="7:9" x14ac:dyDescent="0.35">
      <c r="G266">
        <v>2512</v>
      </c>
      <c r="H266" s="6">
        <v>4173.129992727273</v>
      </c>
      <c r="I266" s="119"/>
    </row>
    <row r="267" spans="7:9" x14ac:dyDescent="0.35">
      <c r="G267">
        <v>2515</v>
      </c>
      <c r="H267" s="6">
        <v>3038.4938836363635</v>
      </c>
      <c r="I267" s="119"/>
    </row>
    <row r="268" spans="7:9" x14ac:dyDescent="0.35">
      <c r="G268">
        <v>2519</v>
      </c>
      <c r="H268" s="6">
        <v>-29.814727272727271</v>
      </c>
      <c r="I268" s="119"/>
    </row>
    <row r="269" spans="7:9" x14ac:dyDescent="0.35">
      <c r="G269">
        <v>2520</v>
      </c>
      <c r="H269" s="6">
        <v>2094.3633600000003</v>
      </c>
      <c r="I269" s="119"/>
    </row>
    <row r="270" spans="7:9" x14ac:dyDescent="0.35">
      <c r="G270">
        <v>2527</v>
      </c>
      <c r="H270" s="6">
        <v>0</v>
      </c>
      <c r="I270" s="119"/>
    </row>
    <row r="271" spans="7:9" x14ac:dyDescent="0.35">
      <c r="G271">
        <v>2565</v>
      </c>
      <c r="H271" s="6">
        <v>0</v>
      </c>
      <c r="I271" s="119"/>
    </row>
    <row r="272" spans="7:9" x14ac:dyDescent="0.35">
      <c r="G272">
        <v>2576</v>
      </c>
      <c r="H272" s="6">
        <v>10085.922618181818</v>
      </c>
      <c r="I272" s="119"/>
    </row>
    <row r="273" spans="7:9" x14ac:dyDescent="0.35">
      <c r="G273">
        <v>2579</v>
      </c>
      <c r="H273" s="6">
        <v>3541.797047272727</v>
      </c>
      <c r="I273" s="119"/>
    </row>
    <row r="274" spans="7:9" x14ac:dyDescent="0.35">
      <c r="G274">
        <v>2580</v>
      </c>
      <c r="H274" s="6">
        <v>1940.9235272727271</v>
      </c>
      <c r="I274" s="119"/>
    </row>
    <row r="275" spans="7:9" x14ac:dyDescent="0.35">
      <c r="G275">
        <v>2589</v>
      </c>
      <c r="H275" s="6">
        <v>2495.5940654545457</v>
      </c>
      <c r="I275" s="119"/>
    </row>
    <row r="276" spans="7:9" x14ac:dyDescent="0.35">
      <c r="G276">
        <v>2591</v>
      </c>
      <c r="H276" s="6">
        <v>3394.8796509090917</v>
      </c>
      <c r="I276" s="119"/>
    </row>
    <row r="277" spans="7:9" x14ac:dyDescent="0.35">
      <c r="G277">
        <v>2614</v>
      </c>
      <c r="H277" s="6">
        <v>2859.2532290909094</v>
      </c>
      <c r="I277" s="119"/>
    </row>
    <row r="278" spans="7:9" x14ac:dyDescent="0.35">
      <c r="G278">
        <v>2616</v>
      </c>
      <c r="H278" s="6">
        <v>3845.2773963636364</v>
      </c>
      <c r="I278" s="119"/>
    </row>
    <row r="279" spans="7:9" x14ac:dyDescent="0.35">
      <c r="G279">
        <v>2617</v>
      </c>
      <c r="H279" s="6">
        <v>3780.1171199999999</v>
      </c>
      <c r="I279" s="119"/>
    </row>
    <row r="280" spans="7:9" x14ac:dyDescent="0.35">
      <c r="G280">
        <v>2621</v>
      </c>
      <c r="H280" s="6">
        <v>2582.6417600000004</v>
      </c>
      <c r="I280" s="119"/>
    </row>
    <row r="281" spans="7:9" x14ac:dyDescent="0.35">
      <c r="G281">
        <v>2629</v>
      </c>
      <c r="H281" s="6">
        <v>2114.7242763636364</v>
      </c>
      <c r="I281" s="119"/>
    </row>
    <row r="282" spans="7:9" x14ac:dyDescent="0.35">
      <c r="G282">
        <v>2647</v>
      </c>
      <c r="H282" s="6">
        <v>3360.3216000000002</v>
      </c>
      <c r="I282" s="119"/>
    </row>
    <row r="283" spans="7:9" x14ac:dyDescent="0.35">
      <c r="G283">
        <v>2661</v>
      </c>
      <c r="H283" s="6">
        <v>1436.58872</v>
      </c>
      <c r="I283" s="119"/>
    </row>
    <row r="284" spans="7:9" x14ac:dyDescent="0.35">
      <c r="G284">
        <v>2670</v>
      </c>
      <c r="H284" s="6">
        <v>2513.2016872727277</v>
      </c>
      <c r="I284" s="119"/>
    </row>
    <row r="285" spans="7:9" x14ac:dyDescent="0.35">
      <c r="G285">
        <v>2677</v>
      </c>
      <c r="H285" s="6">
        <v>4564.9401309090908</v>
      </c>
      <c r="I285" s="119"/>
    </row>
    <row r="286" spans="7:9" x14ac:dyDescent="0.35">
      <c r="G286">
        <v>2678</v>
      </c>
      <c r="H286" s="6">
        <v>2202.3358909090907</v>
      </c>
      <c r="I286" s="119"/>
    </row>
    <row r="287" spans="7:9" x14ac:dyDescent="0.35">
      <c r="G287">
        <v>2685</v>
      </c>
      <c r="H287" s="6">
        <v>0</v>
      </c>
      <c r="I287" s="119"/>
    </row>
    <row r="288" spans="7:9" x14ac:dyDescent="0.35">
      <c r="G288">
        <v>2703</v>
      </c>
      <c r="H288" s="6">
        <v>1527.7686763636364</v>
      </c>
      <c r="I288" s="119"/>
    </row>
    <row r="289" spans="7:9" x14ac:dyDescent="0.35">
      <c r="G289">
        <v>2721</v>
      </c>
      <c r="H289" s="6">
        <v>2138.1506254545457</v>
      </c>
      <c r="I289" s="119"/>
    </row>
    <row r="290" spans="7:9" x14ac:dyDescent="0.35">
      <c r="G290">
        <v>2724</v>
      </c>
      <c r="H290" s="6">
        <v>1932.4274399999999</v>
      </c>
      <c r="I290" s="119"/>
    </row>
    <row r="291" spans="7:9" x14ac:dyDescent="0.35">
      <c r="G291">
        <v>2745</v>
      </c>
      <c r="H291" s="6">
        <v>3419.2019927272727</v>
      </c>
      <c r="I291" s="119"/>
    </row>
    <row r="292" spans="7:9" x14ac:dyDescent="0.35">
      <c r="G292">
        <v>2753</v>
      </c>
      <c r="H292" s="6">
        <v>2646.2677963636365</v>
      </c>
      <c r="I292" s="119"/>
    </row>
    <row r="293" spans="7:9" x14ac:dyDescent="0.35">
      <c r="G293">
        <v>2766</v>
      </c>
      <c r="H293" s="6">
        <v>1571.8407127272728</v>
      </c>
      <c r="I293" s="119"/>
    </row>
    <row r="294" spans="7:9" x14ac:dyDescent="0.35">
      <c r="G294">
        <v>2771</v>
      </c>
      <c r="H294" s="6">
        <v>1699.3254327272728</v>
      </c>
      <c r="I294" s="119"/>
    </row>
    <row r="295" spans="7:9" x14ac:dyDescent="0.35">
      <c r="G295">
        <v>2772</v>
      </c>
      <c r="H295" s="6">
        <v>3906.2329454545456</v>
      </c>
      <c r="I295" s="119"/>
    </row>
    <row r="296" spans="7:9" x14ac:dyDescent="0.35">
      <c r="G296">
        <v>2780</v>
      </c>
      <c r="H296" s="6">
        <v>1594.9103490909092</v>
      </c>
      <c r="I296" s="119"/>
    </row>
    <row r="297" spans="7:9" x14ac:dyDescent="0.35">
      <c r="G297">
        <v>2781</v>
      </c>
      <c r="H297" s="6">
        <v>3497.2972145454546</v>
      </c>
      <c r="I297" s="119"/>
    </row>
    <row r="298" spans="7:9" x14ac:dyDescent="0.35">
      <c r="G298">
        <v>2803</v>
      </c>
      <c r="H298" s="6">
        <v>3221.0683563636362</v>
      </c>
      <c r="I298" s="119"/>
    </row>
    <row r="299" spans="7:9" x14ac:dyDescent="0.35">
      <c r="G299">
        <v>2804</v>
      </c>
      <c r="H299" s="6">
        <v>1398.0950763636365</v>
      </c>
      <c r="I299" s="119"/>
    </row>
    <row r="300" spans="7:9" x14ac:dyDescent="0.35">
      <c r="G300">
        <v>2812</v>
      </c>
      <c r="H300" s="6">
        <v>1694.4212945454547</v>
      </c>
      <c r="I300" s="119"/>
    </row>
    <row r="301" spans="7:9" x14ac:dyDescent="0.35">
      <c r="G301">
        <v>2815</v>
      </c>
      <c r="H301" s="6">
        <v>2508.9200363636369</v>
      </c>
      <c r="I301" s="119"/>
    </row>
    <row r="302" spans="7:9" x14ac:dyDescent="0.35">
      <c r="G302">
        <v>2859</v>
      </c>
      <c r="H302" s="6">
        <v>2270.026530909091</v>
      </c>
      <c r="I302" s="119"/>
    </row>
    <row r="303" spans="7:9" x14ac:dyDescent="0.35">
      <c r="G303">
        <v>2874</v>
      </c>
      <c r="H303" s="6">
        <v>1034.0140290909092</v>
      </c>
      <c r="I303" s="119"/>
    </row>
    <row r="304" spans="7:9" x14ac:dyDescent="0.35">
      <c r="G304">
        <v>2883</v>
      </c>
      <c r="H304" s="6">
        <v>1786.4772436363637</v>
      </c>
      <c r="I304" s="119"/>
    </row>
    <row r="305" spans="7:9" x14ac:dyDescent="0.35">
      <c r="G305">
        <v>2889</v>
      </c>
      <c r="H305" s="6">
        <v>752.16192000000001</v>
      </c>
      <c r="I305" s="119"/>
    </row>
    <row r="306" spans="7:9" x14ac:dyDescent="0.35">
      <c r="G306">
        <v>2891</v>
      </c>
      <c r="H306" s="6">
        <v>4493.2812145454545</v>
      </c>
      <c r="I306" s="119"/>
    </row>
    <row r="307" spans="7:9" x14ac:dyDescent="0.35">
      <c r="G307">
        <v>2949</v>
      </c>
      <c r="H307" s="6">
        <v>1642.9009672727273</v>
      </c>
      <c r="I307" s="119"/>
    </row>
    <row r="308" spans="7:9" x14ac:dyDescent="0.35">
      <c r="G308">
        <v>2951</v>
      </c>
      <c r="H308" s="6">
        <v>3246.9702763636365</v>
      </c>
      <c r="I308" s="119"/>
    </row>
    <row r="309" spans="7:9" x14ac:dyDescent="0.35">
      <c r="G309">
        <v>2971</v>
      </c>
      <c r="H309" s="6">
        <v>1686.0755054545455</v>
      </c>
      <c r="I309" s="119"/>
    </row>
    <row r="310" spans="7:9" x14ac:dyDescent="0.35">
      <c r="G310">
        <v>2986</v>
      </c>
      <c r="H310" s="6">
        <v>2061.400661818182</v>
      </c>
      <c r="I310" s="119"/>
    </row>
    <row r="311" spans="7:9" x14ac:dyDescent="0.35">
      <c r="G311">
        <v>2998</v>
      </c>
      <c r="H311" s="6">
        <v>-129.46896000000001</v>
      </c>
      <c r="I311" s="119"/>
    </row>
    <row r="312" spans="7:9" x14ac:dyDescent="0.35">
      <c r="G312">
        <v>3057</v>
      </c>
      <c r="H312" s="6">
        <v>2231.7805236363633</v>
      </c>
      <c r="I312" s="119"/>
    </row>
    <row r="313" spans="7:9" x14ac:dyDescent="0.35">
      <c r="G313">
        <v>3058</v>
      </c>
      <c r="H313" s="6">
        <v>2856.4832218181818</v>
      </c>
      <c r="I313" s="119"/>
    </row>
    <row r="314" spans="7:9" x14ac:dyDescent="0.35">
      <c r="G314">
        <v>3074</v>
      </c>
      <c r="H314" s="6">
        <v>2722.414181818182</v>
      </c>
      <c r="I314" s="119"/>
    </row>
    <row r="315" spans="7:9" x14ac:dyDescent="0.35">
      <c r="G315">
        <v>3110</v>
      </c>
      <c r="H315" s="6">
        <v>4370.1865818181823</v>
      </c>
      <c r="I315" s="119"/>
    </row>
    <row r="316" spans="7:9" x14ac:dyDescent="0.35">
      <c r="G316">
        <v>3130</v>
      </c>
      <c r="H316" s="6">
        <v>2144.9324363636365</v>
      </c>
      <c r="I316" s="119"/>
    </row>
    <row r="317" spans="7:9" x14ac:dyDescent="0.35">
      <c r="G317">
        <v>3159</v>
      </c>
      <c r="H317" s="6">
        <v>1302.5128</v>
      </c>
      <c r="I317" s="119"/>
    </row>
    <row r="318" spans="7:9" x14ac:dyDescent="0.35">
      <c r="G318">
        <v>3166</v>
      </c>
      <c r="H318" s="6">
        <v>0</v>
      </c>
      <c r="I318" s="119"/>
    </row>
    <row r="319" spans="7:9" x14ac:dyDescent="0.35">
      <c r="G319">
        <v>3169</v>
      </c>
      <c r="H319" s="6">
        <v>1723.348363636364</v>
      </c>
      <c r="I319" s="119"/>
    </row>
    <row r="320" spans="7:9" x14ac:dyDescent="0.35">
      <c r="G320">
        <v>3184</v>
      </c>
      <c r="H320" s="6">
        <v>2632.8987927272728</v>
      </c>
      <c r="I320" s="119"/>
    </row>
    <row r="321" spans="7:9" x14ac:dyDescent="0.35">
      <c r="G321">
        <v>3198</v>
      </c>
      <c r="H321" s="6">
        <v>1523.5052145454547</v>
      </c>
      <c r="I321" s="119"/>
    </row>
    <row r="322" spans="7:9" x14ac:dyDescent="0.35">
      <c r="G322">
        <v>3224</v>
      </c>
      <c r="H322" s="6">
        <v>1486.7917818181818</v>
      </c>
      <c r="I322" s="119"/>
    </row>
    <row r="323" spans="7:9" x14ac:dyDescent="0.35">
      <c r="G323">
        <v>3235</v>
      </c>
      <c r="H323" s="6">
        <v>1532.8544509090909</v>
      </c>
      <c r="I323" s="119"/>
    </row>
    <row r="324" spans="7:9" x14ac:dyDescent="0.35">
      <c r="G324">
        <v>3236</v>
      </c>
      <c r="H324" s="6">
        <v>1572.8203127272727</v>
      </c>
      <c r="I324" s="119"/>
    </row>
    <row r="325" spans="7:9" x14ac:dyDescent="0.35">
      <c r="G325">
        <v>3256</v>
      </c>
      <c r="H325" s="6">
        <v>1879.15264</v>
      </c>
      <c r="I325" s="119"/>
    </row>
    <row r="326" spans="7:9" x14ac:dyDescent="0.35">
      <c r="G326">
        <v>3261</v>
      </c>
      <c r="H326" s="6">
        <v>1584.0748436363638</v>
      </c>
      <c r="I326" s="119"/>
    </row>
    <row r="327" spans="7:9" x14ac:dyDescent="0.35">
      <c r="G327">
        <v>3286</v>
      </c>
      <c r="H327" s="6">
        <v>2493.4763636363641</v>
      </c>
      <c r="I327" s="119"/>
    </row>
    <row r="328" spans="7:9" x14ac:dyDescent="0.35">
      <c r="G328">
        <v>3287</v>
      </c>
      <c r="H328" s="6">
        <v>2377.9041309090912</v>
      </c>
      <c r="I328" s="119"/>
    </row>
    <row r="329" spans="7:9" x14ac:dyDescent="0.35">
      <c r="G329">
        <v>3290</v>
      </c>
      <c r="H329" s="6">
        <v>2284.1488945454544</v>
      </c>
      <c r="I329" s="119"/>
    </row>
    <row r="330" spans="7:9" x14ac:dyDescent="0.35">
      <c r="G330">
        <v>3322</v>
      </c>
      <c r="H330" s="6">
        <v>1866.549410909091</v>
      </c>
      <c r="I330" s="119"/>
    </row>
    <row r="331" spans="7:9" x14ac:dyDescent="0.35">
      <c r="G331">
        <v>3329</v>
      </c>
      <c r="H331" s="6">
        <v>0</v>
      </c>
      <c r="I331" s="119"/>
    </row>
    <row r="332" spans="7:9" x14ac:dyDescent="0.35">
      <c r="G332">
        <v>3340</v>
      </c>
      <c r="H332" s="6">
        <v>5132.3926327272738</v>
      </c>
      <c r="I332" s="119"/>
    </row>
    <row r="333" spans="7:9" x14ac:dyDescent="0.35">
      <c r="G333">
        <v>3350</v>
      </c>
      <c r="H333" s="6">
        <v>4695.7708363636366</v>
      </c>
      <c r="I333" s="119"/>
    </row>
    <row r="334" spans="7:9" x14ac:dyDescent="0.35">
      <c r="G334">
        <v>3372</v>
      </c>
      <c r="H334" s="6">
        <v>4056.9857963636368</v>
      </c>
      <c r="I334" s="119"/>
    </row>
    <row r="335" spans="7:9" x14ac:dyDescent="0.35">
      <c r="G335">
        <v>3382</v>
      </c>
      <c r="H335" s="6">
        <v>2124.0752072727278</v>
      </c>
      <c r="I335" s="119"/>
    </row>
    <row r="336" spans="7:9" x14ac:dyDescent="0.35">
      <c r="G336">
        <v>3409</v>
      </c>
      <c r="H336" s="6">
        <v>2709.9956000000002</v>
      </c>
      <c r="I336" s="119"/>
    </row>
    <row r="337" spans="7:9" x14ac:dyDescent="0.35">
      <c r="G337">
        <v>3433</v>
      </c>
      <c r="H337" s="6">
        <v>1862.7986254545458</v>
      </c>
      <c r="I337" s="119"/>
    </row>
    <row r="338" spans="7:9" x14ac:dyDescent="0.35">
      <c r="G338">
        <v>3442</v>
      </c>
      <c r="H338" s="6">
        <v>2840.9261018181819</v>
      </c>
      <c r="I338" s="119"/>
    </row>
    <row r="339" spans="7:9" x14ac:dyDescent="0.35">
      <c r="G339">
        <v>3447</v>
      </c>
      <c r="H339" s="6">
        <v>-214.63541090909089</v>
      </c>
      <c r="I339" s="119"/>
    </row>
    <row r="340" spans="7:9" x14ac:dyDescent="0.35">
      <c r="G340">
        <v>3451</v>
      </c>
      <c r="H340" s="6">
        <v>4140.9285018181827</v>
      </c>
      <c r="I340" s="119"/>
    </row>
    <row r="341" spans="7:9" x14ac:dyDescent="0.35">
      <c r="G341">
        <v>3470</v>
      </c>
      <c r="H341" s="6">
        <v>2453.2917163636366</v>
      </c>
      <c r="I341" s="119"/>
    </row>
    <row r="342" spans="7:9" x14ac:dyDescent="0.35">
      <c r="G342">
        <v>3566</v>
      </c>
      <c r="H342" s="6">
        <v>3608.7075709090914</v>
      </c>
      <c r="I342" s="119"/>
    </row>
    <row r="343" spans="7:9" x14ac:dyDescent="0.35">
      <c r="G343">
        <v>3589</v>
      </c>
      <c r="H343" s="6">
        <v>1744.9241454545454</v>
      </c>
      <c r="I343" s="119"/>
    </row>
    <row r="344" spans="7:9" x14ac:dyDescent="0.35">
      <c r="G344">
        <v>3613</v>
      </c>
      <c r="H344" s="6">
        <v>2147.0636218181821</v>
      </c>
      <c r="I344" s="119"/>
    </row>
    <row r="345" spans="7:9" x14ac:dyDescent="0.35">
      <c r="G345">
        <v>3619</v>
      </c>
      <c r="H345" s="6">
        <v>1602.2268872727273</v>
      </c>
      <c r="I345" s="119"/>
    </row>
    <row r="346" spans="7:9" x14ac:dyDescent="0.35">
      <c r="G346">
        <v>3620</v>
      </c>
      <c r="H346" s="6">
        <v>1986.9654763636365</v>
      </c>
      <c r="I346" s="119"/>
    </row>
    <row r="347" spans="7:9" x14ac:dyDescent="0.35">
      <c r="G347">
        <v>3626</v>
      </c>
      <c r="H347" s="6">
        <v>2254.4207272727272</v>
      </c>
      <c r="I347" s="119"/>
    </row>
    <row r="348" spans="7:9" x14ac:dyDescent="0.35">
      <c r="G348">
        <v>3642</v>
      </c>
      <c r="H348" s="6">
        <v>2040.1545090909092</v>
      </c>
      <c r="I348" s="119"/>
    </row>
    <row r="349" spans="7:9" x14ac:dyDescent="0.35">
      <c r="G349">
        <v>3643</v>
      </c>
      <c r="H349" s="6">
        <v>2926.35088</v>
      </c>
      <c r="I349" s="119"/>
    </row>
    <row r="350" spans="7:9" x14ac:dyDescent="0.35">
      <c r="G350">
        <v>3644</v>
      </c>
      <c r="H350" s="6">
        <v>5525.6752654545453</v>
      </c>
      <c r="I350" s="119"/>
    </row>
    <row r="351" spans="7:9" x14ac:dyDescent="0.35">
      <c r="G351">
        <v>3650</v>
      </c>
      <c r="H351" s="6">
        <v>2964.7043200000003</v>
      </c>
      <c r="I351" s="119"/>
    </row>
    <row r="352" spans="7:9" x14ac:dyDescent="0.35">
      <c r="G352">
        <v>3653</v>
      </c>
      <c r="H352" s="6">
        <v>1324.8324363636366</v>
      </c>
      <c r="I352" s="119"/>
    </row>
    <row r="353" spans="7:9" x14ac:dyDescent="0.35">
      <c r="G353">
        <v>3655</v>
      </c>
      <c r="H353" s="6">
        <v>1233.4857090909093</v>
      </c>
      <c r="I353" s="119"/>
    </row>
    <row r="354" spans="7:9" x14ac:dyDescent="0.35">
      <c r="G354">
        <v>3670</v>
      </c>
      <c r="H354" s="6">
        <v>2773.3678109090906</v>
      </c>
      <c r="I354" s="119"/>
    </row>
    <row r="355" spans="7:9" x14ac:dyDescent="0.35">
      <c r="G355">
        <v>3698</v>
      </c>
      <c r="H355" s="6">
        <v>1776.1552290909092</v>
      </c>
      <c r="I355" s="119"/>
    </row>
    <row r="356" spans="7:9" x14ac:dyDescent="0.35">
      <c r="G356">
        <v>3700</v>
      </c>
      <c r="H356" s="6">
        <v>3097.6815709090911</v>
      </c>
      <c r="I356" s="119"/>
    </row>
    <row r="357" spans="7:9" x14ac:dyDescent="0.35">
      <c r="G357">
        <v>3751</v>
      </c>
      <c r="H357" s="6">
        <v>2532.9880654545454</v>
      </c>
      <c r="I357" s="119"/>
    </row>
    <row r="358" spans="7:9" x14ac:dyDescent="0.35">
      <c r="G358">
        <v>3752</v>
      </c>
      <c r="H358" s="6">
        <v>1609.2184727272729</v>
      </c>
      <c r="I358" s="119"/>
    </row>
    <row r="359" spans="7:9" x14ac:dyDescent="0.35">
      <c r="G359">
        <v>3778</v>
      </c>
      <c r="H359" s="6">
        <v>1595.6491636363637</v>
      </c>
      <c r="I359" s="119"/>
    </row>
    <row r="360" spans="7:9" x14ac:dyDescent="0.35">
      <c r="G360">
        <v>3815</v>
      </c>
      <c r="H360" s="6">
        <v>1286.5577818181819</v>
      </c>
      <c r="I360" s="119"/>
    </row>
    <row r="361" spans="7:9" x14ac:dyDescent="0.35">
      <c r="G361">
        <v>3825</v>
      </c>
      <c r="H361" s="6">
        <v>4751.2601381818185</v>
      </c>
      <c r="I361" s="119"/>
    </row>
    <row r="362" spans="7:9" x14ac:dyDescent="0.35">
      <c r="G362">
        <v>3832</v>
      </c>
      <c r="H362" s="6">
        <v>1753.18048</v>
      </c>
      <c r="I362" s="119"/>
    </row>
    <row r="363" spans="7:9" x14ac:dyDescent="0.35">
      <c r="G363">
        <v>3842</v>
      </c>
      <c r="H363" s="6">
        <v>2194.7848872727277</v>
      </c>
      <c r="I363" s="119"/>
    </row>
    <row r="364" spans="7:9" x14ac:dyDescent="0.35">
      <c r="G364">
        <v>3852</v>
      </c>
      <c r="H364" s="6">
        <v>1730.6401454545457</v>
      </c>
      <c r="I364" s="119"/>
    </row>
    <row r="365" spans="7:9" x14ac:dyDescent="0.35">
      <c r="G365">
        <v>3863</v>
      </c>
      <c r="H365" s="6">
        <v>1534.5817745454547</v>
      </c>
      <c r="I365" s="119"/>
    </row>
    <row r="366" spans="7:9" x14ac:dyDescent="0.35">
      <c r="G366">
        <v>3879</v>
      </c>
      <c r="H366" s="6">
        <v>2372.5273818181818</v>
      </c>
      <c r="I366" s="119"/>
    </row>
    <row r="367" spans="7:9" x14ac:dyDescent="0.35">
      <c r="G367">
        <v>3884</v>
      </c>
      <c r="H367" s="6">
        <v>3190.8067490909089</v>
      </c>
      <c r="I367" s="119"/>
    </row>
    <row r="368" spans="7:9" x14ac:dyDescent="0.35">
      <c r="G368">
        <v>3894</v>
      </c>
      <c r="H368" s="6">
        <v>2500.9771345454546</v>
      </c>
      <c r="I368" s="119"/>
    </row>
    <row r="369" spans="7:9" x14ac:dyDescent="0.35">
      <c r="G369">
        <v>3930</v>
      </c>
      <c r="H369" s="6">
        <v>1950.530749090909</v>
      </c>
      <c r="I369" s="119"/>
    </row>
    <row r="370" spans="7:9" x14ac:dyDescent="0.35">
      <c r="G370">
        <v>3942</v>
      </c>
      <c r="H370" s="6">
        <v>1688.0435054545455</v>
      </c>
      <c r="I370" s="119"/>
    </row>
    <row r="371" spans="7:9" x14ac:dyDescent="0.35">
      <c r="G371">
        <v>3968</v>
      </c>
      <c r="H371" s="6">
        <v>2347.0188581818184</v>
      </c>
      <c r="I371" s="119"/>
    </row>
    <row r="372" spans="7:9" x14ac:dyDescent="0.35">
      <c r="G372">
        <v>3988</v>
      </c>
      <c r="H372" s="6">
        <v>2093.4235054545456</v>
      </c>
      <c r="I372" s="119"/>
    </row>
    <row r="373" spans="7:9" x14ac:dyDescent="0.35">
      <c r="G373">
        <v>4002</v>
      </c>
      <c r="H373" s="6">
        <v>-243.19810181818181</v>
      </c>
      <c r="I373" s="119"/>
    </row>
    <row r="374" spans="7:9" x14ac:dyDescent="0.35">
      <c r="G374">
        <v>4004</v>
      </c>
      <c r="H374" s="6">
        <v>0</v>
      </c>
      <c r="I374" s="119"/>
    </row>
    <row r="375" spans="7:9" x14ac:dyDescent="0.35">
      <c r="G375">
        <v>4005</v>
      </c>
      <c r="H375" s="6">
        <v>-332.02244363636368</v>
      </c>
      <c r="I375" s="119"/>
    </row>
    <row r="376" spans="7:9" x14ac:dyDescent="0.35">
      <c r="G376">
        <v>4006</v>
      </c>
      <c r="H376" s="6">
        <v>2312.6212800000003</v>
      </c>
      <c r="I376" s="119"/>
    </row>
    <row r="377" spans="7:9" x14ac:dyDescent="0.35">
      <c r="G377">
        <v>4070</v>
      </c>
      <c r="H377" s="6">
        <v>2132.1227199999998</v>
      </c>
      <c r="I377" s="119"/>
    </row>
    <row r="378" spans="7:9" x14ac:dyDescent="0.35">
      <c r="G378">
        <v>4112</v>
      </c>
      <c r="H378" s="6">
        <v>3067.4276000000004</v>
      </c>
      <c r="I378" s="119"/>
    </row>
    <row r="379" spans="7:9" x14ac:dyDescent="0.35">
      <c r="G379">
        <v>4116</v>
      </c>
      <c r="H379" s="6">
        <v>2151.8572290909092</v>
      </c>
      <c r="I379" s="119"/>
    </row>
    <row r="380" spans="7:9" x14ac:dyDescent="0.35">
      <c r="G380">
        <v>4117</v>
      </c>
      <c r="H380" s="6">
        <v>1218.1487563636363</v>
      </c>
      <c r="I380" s="119"/>
    </row>
    <row r="381" spans="7:9" x14ac:dyDescent="0.35">
      <c r="G381">
        <v>4118</v>
      </c>
      <c r="H381" s="6">
        <v>0</v>
      </c>
      <c r="I381" s="119"/>
    </row>
    <row r="382" spans="7:9" x14ac:dyDescent="0.35">
      <c r="G382">
        <v>4141</v>
      </c>
      <c r="H382" s="6">
        <v>0</v>
      </c>
      <c r="I382" s="119"/>
    </row>
    <row r="383" spans="7:9" x14ac:dyDescent="0.35">
      <c r="G383">
        <v>4166</v>
      </c>
      <c r="H383" s="6">
        <v>1223.0203054545455</v>
      </c>
      <c r="I383" s="119"/>
    </row>
    <row r="384" spans="7:9" x14ac:dyDescent="0.35">
      <c r="G384">
        <v>4220</v>
      </c>
      <c r="H384" s="6">
        <v>0</v>
      </c>
      <c r="I384" s="119"/>
    </row>
    <row r="385" spans="7:9" x14ac:dyDescent="0.35">
      <c r="G385">
        <v>4226</v>
      </c>
      <c r="H385" s="6">
        <v>1293.1221381818184</v>
      </c>
      <c r="I385" s="119"/>
    </row>
    <row r="386" spans="7:9" x14ac:dyDescent="0.35">
      <c r="G386">
        <v>4230</v>
      </c>
      <c r="H386" s="6">
        <v>1366.9259200000001</v>
      </c>
      <c r="I386" s="119"/>
    </row>
    <row r="387" spans="7:9" x14ac:dyDescent="0.35">
      <c r="G387">
        <v>4268</v>
      </c>
      <c r="H387" s="6">
        <v>1710.6399927272728</v>
      </c>
      <c r="I387" s="119"/>
    </row>
    <row r="388" spans="7:9" x14ac:dyDescent="0.35">
      <c r="G388">
        <v>4271</v>
      </c>
      <c r="H388" s="6">
        <v>0</v>
      </c>
      <c r="I388" s="119"/>
    </row>
    <row r="389" spans="7:9" x14ac:dyDescent="0.35">
      <c r="G389">
        <v>4275</v>
      </c>
      <c r="H389" s="6">
        <v>0</v>
      </c>
      <c r="I389" s="119"/>
    </row>
    <row r="390" spans="7:9" x14ac:dyDescent="0.35">
      <c r="G390">
        <v>4289</v>
      </c>
      <c r="H390" s="6">
        <v>1229.7523927272728</v>
      </c>
      <c r="I390" s="119"/>
    </row>
    <row r="391" spans="7:9" x14ac:dyDescent="0.35">
      <c r="G391">
        <v>4296</v>
      </c>
      <c r="H391" s="6">
        <v>2114.8641454545459</v>
      </c>
      <c r="I391" s="119"/>
    </row>
    <row r="392" spans="7:9" x14ac:dyDescent="0.35">
      <c r="G392">
        <v>4322</v>
      </c>
      <c r="H392" s="6">
        <v>2067.7318109090911</v>
      </c>
      <c r="I392" s="119"/>
    </row>
    <row r="393" spans="7:9" x14ac:dyDescent="0.35">
      <c r="G393">
        <v>4323</v>
      </c>
      <c r="H393" s="6">
        <v>2154.1171054545457</v>
      </c>
      <c r="I393" s="119"/>
    </row>
    <row r="394" spans="7:9" x14ac:dyDescent="0.35">
      <c r="G394">
        <v>4388</v>
      </c>
      <c r="H394" s="6">
        <v>1532.6607709090908</v>
      </c>
      <c r="I394" s="119"/>
    </row>
    <row r="395" spans="7:9" x14ac:dyDescent="0.35">
      <c r="G395">
        <v>4393</v>
      </c>
      <c r="H395" s="6">
        <v>2002.3171781818182</v>
      </c>
      <c r="I395" s="119"/>
    </row>
    <row r="396" spans="7:9" x14ac:dyDescent="0.35">
      <c r="G396">
        <v>4434</v>
      </c>
      <c r="H396" s="6">
        <v>3028.5431490909091</v>
      </c>
      <c r="I396" s="119"/>
    </row>
    <row r="397" spans="7:9" x14ac:dyDescent="0.35">
      <c r="G397">
        <v>4449</v>
      </c>
      <c r="H397" s="6">
        <v>3533.4217454545455</v>
      </c>
      <c r="I397" s="119"/>
    </row>
    <row r="398" spans="7:9" x14ac:dyDescent="0.35">
      <c r="G398">
        <v>4495</v>
      </c>
      <c r="H398" s="6">
        <v>1273.0161454545457</v>
      </c>
      <c r="I398" s="119"/>
    </row>
    <row r="399" spans="7:9" x14ac:dyDescent="0.35">
      <c r="G399">
        <v>4496</v>
      </c>
      <c r="H399" s="6">
        <v>2188.7228654545456</v>
      </c>
      <c r="I399" s="119"/>
    </row>
    <row r="400" spans="7:9" x14ac:dyDescent="0.35">
      <c r="G400">
        <v>4507</v>
      </c>
      <c r="H400" s="6">
        <v>1977.277352727273</v>
      </c>
      <c r="I400" s="119"/>
    </row>
    <row r="401" spans="7:9" x14ac:dyDescent="0.35">
      <c r="G401">
        <v>4541</v>
      </c>
      <c r="H401" s="6">
        <v>1587.4347854545456</v>
      </c>
      <c r="I401" s="119"/>
    </row>
    <row r="402" spans="7:9" x14ac:dyDescent="0.35">
      <c r="G402">
        <v>4564</v>
      </c>
      <c r="H402" s="6">
        <v>3251.0485527272731</v>
      </c>
      <c r="I402" s="119"/>
    </row>
    <row r="403" spans="7:9" x14ac:dyDescent="0.35">
      <c r="G403">
        <v>4566</v>
      </c>
      <c r="H403" s="6">
        <v>2492.4838327272728</v>
      </c>
      <c r="I403" s="119"/>
    </row>
    <row r="404" spans="7:9" x14ac:dyDescent="0.35">
      <c r="G404">
        <v>4581</v>
      </c>
      <c r="H404" s="6">
        <v>1513.1068363636366</v>
      </c>
      <c r="I404" s="119"/>
    </row>
    <row r="405" spans="7:9" x14ac:dyDescent="0.35">
      <c r="G405">
        <v>4584</v>
      </c>
      <c r="H405" s="6">
        <v>1980.7903636363637</v>
      </c>
      <c r="I405" s="119"/>
    </row>
    <row r="406" spans="7:9" x14ac:dyDescent="0.35">
      <c r="G406">
        <v>4589</v>
      </c>
      <c r="H406" s="6">
        <v>1272.7661963636365</v>
      </c>
      <c r="I406" s="119"/>
    </row>
    <row r="407" spans="7:9" x14ac:dyDescent="0.35">
      <c r="G407">
        <v>4617</v>
      </c>
      <c r="H407" s="6">
        <v>1128.3161018181818</v>
      </c>
      <c r="I407" s="119"/>
    </row>
    <row r="408" spans="7:9" x14ac:dyDescent="0.35">
      <c r="G408">
        <v>4622</v>
      </c>
      <c r="H408" s="6">
        <v>-16.944123636363638</v>
      </c>
      <c r="I408" s="119"/>
    </row>
    <row r="409" spans="7:9" x14ac:dyDescent="0.35">
      <c r="G409">
        <v>4639</v>
      </c>
      <c r="H409" s="6">
        <v>3112.891454545455</v>
      </c>
      <c r="I409" s="119"/>
    </row>
    <row r="410" spans="7:9" x14ac:dyDescent="0.35">
      <c r="G410">
        <v>4640</v>
      </c>
      <c r="H410" s="6">
        <v>1597.4575127272728</v>
      </c>
      <c r="I410" s="119"/>
    </row>
    <row r="411" spans="7:9" x14ac:dyDescent="0.35">
      <c r="G411">
        <v>4658</v>
      </c>
      <c r="H411" s="6">
        <v>2507.6922981818184</v>
      </c>
      <c r="I411" s="119"/>
    </row>
    <row r="412" spans="7:9" x14ac:dyDescent="0.35">
      <c r="G412">
        <v>4662</v>
      </c>
      <c r="H412" s="6">
        <v>2828.2398763636365</v>
      </c>
      <c r="I412" s="119"/>
    </row>
    <row r="413" spans="7:9" x14ac:dyDescent="0.35">
      <c r="G413">
        <v>4665</v>
      </c>
      <c r="H413" s="6">
        <v>3303.9448800000009</v>
      </c>
      <c r="I413" s="119"/>
    </row>
    <row r="414" spans="7:9" x14ac:dyDescent="0.35">
      <c r="G414">
        <v>4681</v>
      </c>
      <c r="H414" s="6">
        <v>2762.0277381818182</v>
      </c>
      <c r="I414" s="119"/>
    </row>
    <row r="415" spans="7:9" x14ac:dyDescent="0.35">
      <c r="G415">
        <v>4709</v>
      </c>
      <c r="H415" s="6">
        <v>5880.9693890909093</v>
      </c>
      <c r="I415" s="119"/>
    </row>
    <row r="416" spans="7:9" x14ac:dyDescent="0.35">
      <c r="G416">
        <v>4710</v>
      </c>
      <c r="H416" s="6">
        <v>2122.0113163636361</v>
      </c>
      <c r="I416" s="119"/>
    </row>
    <row r="417" spans="7:9" x14ac:dyDescent="0.35">
      <c r="G417">
        <v>4719</v>
      </c>
      <c r="H417" s="6">
        <v>3111.7209745454547</v>
      </c>
      <c r="I417" s="119"/>
    </row>
    <row r="418" spans="7:9" x14ac:dyDescent="0.35">
      <c r="G418">
        <v>4735</v>
      </c>
      <c r="H418" s="6">
        <v>2003.8942690909091</v>
      </c>
      <c r="I418" s="119"/>
    </row>
    <row r="419" spans="7:9" x14ac:dyDescent="0.35">
      <c r="G419">
        <v>4762</v>
      </c>
      <c r="H419" s="6">
        <v>1462.3202472727273</v>
      </c>
      <c r="I419" s="119"/>
    </row>
    <row r="420" spans="7:9" x14ac:dyDescent="0.35">
      <c r="G420">
        <v>4778</v>
      </c>
      <c r="H420" s="6">
        <v>695.08460363636368</v>
      </c>
      <c r="I420" s="119"/>
    </row>
    <row r="421" spans="7:9" x14ac:dyDescent="0.35">
      <c r="G421">
        <v>4784</v>
      </c>
      <c r="H421" s="6">
        <v>0</v>
      </c>
      <c r="I421" s="119"/>
    </row>
    <row r="422" spans="7:9" x14ac:dyDescent="0.35">
      <c r="G422">
        <v>4790</v>
      </c>
      <c r="H422" s="6">
        <v>1773.7642400000002</v>
      </c>
      <c r="I422" s="119"/>
    </row>
    <row r="423" spans="7:9" x14ac:dyDescent="0.35">
      <c r="G423">
        <v>4833</v>
      </c>
      <c r="H423" s="6">
        <v>1564.1522545454545</v>
      </c>
      <c r="I423" s="119"/>
    </row>
    <row r="424" spans="7:9" x14ac:dyDescent="0.35">
      <c r="G424">
        <v>4874</v>
      </c>
      <c r="H424" s="6">
        <v>2949.7409381818179</v>
      </c>
      <c r="I424" s="119"/>
    </row>
    <row r="425" spans="7:9" x14ac:dyDescent="0.35">
      <c r="G425">
        <v>4883</v>
      </c>
      <c r="H425" s="6">
        <v>0</v>
      </c>
      <c r="I425" s="119"/>
    </row>
    <row r="426" spans="7:9" x14ac:dyDescent="0.35">
      <c r="G426">
        <v>4950</v>
      </c>
      <c r="H426" s="6">
        <v>2084.7818327272726</v>
      </c>
      <c r="I426" s="119"/>
    </row>
    <row r="427" spans="7:9" x14ac:dyDescent="0.35">
      <c r="G427">
        <v>4969</v>
      </c>
      <c r="H427" s="6">
        <v>2038.2297527272729</v>
      </c>
      <c r="I427" s="119"/>
    </row>
    <row r="428" spans="7:9" x14ac:dyDescent="0.35">
      <c r="G428">
        <v>4970</v>
      </c>
      <c r="H428" s="6">
        <v>2047.9421745454547</v>
      </c>
      <c r="I428" s="119"/>
    </row>
    <row r="429" spans="7:9" x14ac:dyDescent="0.35">
      <c r="G429">
        <v>4980</v>
      </c>
      <c r="H429" s="6">
        <v>1338.3290618181818</v>
      </c>
      <c r="I429" s="119"/>
    </row>
    <row r="430" spans="7:9" x14ac:dyDescent="0.35">
      <c r="G430">
        <v>4988</v>
      </c>
      <c r="H430" s="6">
        <v>-177.75860363636366</v>
      </c>
      <c r="I430" s="119"/>
    </row>
    <row r="431" spans="7:9" x14ac:dyDescent="0.35">
      <c r="G431">
        <v>4997</v>
      </c>
      <c r="H431" s="6">
        <v>2543.2587781818183</v>
      </c>
      <c r="I431" s="119"/>
    </row>
    <row r="432" spans="7:9" x14ac:dyDescent="0.35">
      <c r="G432">
        <v>5006</v>
      </c>
      <c r="H432" s="6">
        <v>1299.7157090909093</v>
      </c>
      <c r="I432" s="119"/>
    </row>
    <row r="433" spans="7:9" x14ac:dyDescent="0.35">
      <c r="G433">
        <v>5014</v>
      </c>
      <c r="H433" s="6">
        <v>0</v>
      </c>
      <c r="I433" s="119"/>
    </row>
    <row r="434" spans="7:9" x14ac:dyDescent="0.35">
      <c r="G434">
        <v>5016</v>
      </c>
      <c r="H434" s="6">
        <v>1303.2480654545454</v>
      </c>
      <c r="I434" s="119"/>
    </row>
    <row r="435" spans="7:9" x14ac:dyDescent="0.35">
      <c r="G435">
        <v>5028</v>
      </c>
      <c r="H435" s="6">
        <v>3254.0472654545451</v>
      </c>
      <c r="I435" s="119"/>
    </row>
    <row r="436" spans="7:9" x14ac:dyDescent="0.35">
      <c r="G436">
        <v>5043</v>
      </c>
      <c r="H436" s="6">
        <v>3674.0916509090912</v>
      </c>
      <c r="I436" s="119"/>
    </row>
    <row r="437" spans="7:9" x14ac:dyDescent="0.35">
      <c r="G437">
        <v>5055</v>
      </c>
      <c r="H437" s="6">
        <v>1304.398603636364</v>
      </c>
      <c r="I437" s="119"/>
    </row>
    <row r="438" spans="7:9" x14ac:dyDescent="0.35">
      <c r="G438">
        <v>5068</v>
      </c>
      <c r="H438" s="6">
        <v>2012.7456072727273</v>
      </c>
      <c r="I438" s="119"/>
    </row>
    <row r="439" spans="7:9" x14ac:dyDescent="0.35">
      <c r="G439">
        <v>5074</v>
      </c>
      <c r="H439" s="6">
        <v>2508.3052000000002</v>
      </c>
      <c r="I439" s="119"/>
    </row>
    <row r="440" spans="7:9" x14ac:dyDescent="0.35">
      <c r="G440">
        <v>5077</v>
      </c>
      <c r="H440" s="6">
        <v>1704.9966618181818</v>
      </c>
      <c r="I440" s="119"/>
    </row>
    <row r="441" spans="7:9" x14ac:dyDescent="0.35">
      <c r="G441">
        <v>5106</v>
      </c>
      <c r="H441" s="6">
        <v>1467.1476654545456</v>
      </c>
      <c r="I441" s="119"/>
    </row>
    <row r="442" spans="7:9" x14ac:dyDescent="0.35">
      <c r="G442">
        <v>5107</v>
      </c>
      <c r="H442" s="6">
        <v>2513.0962399999999</v>
      </c>
      <c r="I442" s="119"/>
    </row>
    <row r="443" spans="7:9" x14ac:dyDescent="0.35">
      <c r="G443">
        <v>5111</v>
      </c>
      <c r="H443" s="6">
        <v>0</v>
      </c>
      <c r="I443" s="119"/>
    </row>
    <row r="444" spans="7:9" x14ac:dyDescent="0.35">
      <c r="G444">
        <v>5118</v>
      </c>
      <c r="H444" s="6">
        <v>0</v>
      </c>
      <c r="I444" s="119"/>
    </row>
    <row r="445" spans="7:9" x14ac:dyDescent="0.35">
      <c r="G445">
        <v>5121</v>
      </c>
      <c r="H445" s="6">
        <v>3736.6195054545456</v>
      </c>
      <c r="I445" s="119"/>
    </row>
    <row r="446" spans="7:9" x14ac:dyDescent="0.35">
      <c r="G446">
        <v>5124</v>
      </c>
      <c r="H446" s="6">
        <v>1739.6452072727272</v>
      </c>
      <c r="I446" s="119"/>
    </row>
    <row r="447" spans="7:9" x14ac:dyDescent="0.35">
      <c r="G447">
        <v>5134</v>
      </c>
      <c r="H447" s="6">
        <v>1231.203621818182</v>
      </c>
      <c r="I447" s="119"/>
    </row>
    <row r="448" spans="7:9" x14ac:dyDescent="0.35">
      <c r="G448">
        <v>5135</v>
      </c>
      <c r="H448" s="6">
        <v>2387.6414109090911</v>
      </c>
      <c r="I448" s="119"/>
    </row>
    <row r="449" spans="7:9" x14ac:dyDescent="0.35">
      <c r="G449">
        <v>5142</v>
      </c>
      <c r="H449" s="6">
        <v>3649.5615854545454</v>
      </c>
      <c r="I449" s="119"/>
    </row>
    <row r="450" spans="7:9" x14ac:dyDescent="0.35">
      <c r="G450">
        <v>5148</v>
      </c>
      <c r="H450" s="6">
        <v>1618.8404290909093</v>
      </c>
      <c r="I450" s="119"/>
    </row>
    <row r="451" spans="7:9" x14ac:dyDescent="0.35">
      <c r="G451">
        <v>5175</v>
      </c>
      <c r="H451" s="6">
        <v>1544.6651200000001</v>
      </c>
      <c r="I451" s="119"/>
    </row>
    <row r="452" spans="7:9" x14ac:dyDescent="0.35">
      <c r="G452">
        <v>5177</v>
      </c>
      <c r="H452" s="6">
        <v>3340.4985745454551</v>
      </c>
      <c r="I452" s="119"/>
    </row>
    <row r="453" spans="7:9" x14ac:dyDescent="0.35">
      <c r="G453">
        <v>5188</v>
      </c>
      <c r="H453" s="6">
        <v>3698.9399563636371</v>
      </c>
      <c r="I453" s="119"/>
    </row>
    <row r="454" spans="7:9" x14ac:dyDescent="0.35">
      <c r="G454">
        <v>5198</v>
      </c>
      <c r="H454" s="6">
        <v>1310.7844581818181</v>
      </c>
      <c r="I454" s="119"/>
    </row>
    <row r="455" spans="7:9" x14ac:dyDescent="0.35">
      <c r="G455">
        <v>5201</v>
      </c>
      <c r="H455" s="6">
        <v>1533.9817599999999</v>
      </c>
      <c r="I455" s="119"/>
    </row>
    <row r="456" spans="7:9" x14ac:dyDescent="0.35">
      <c r="G456">
        <v>5207</v>
      </c>
      <c r="H456" s="6">
        <v>2963.706501818182</v>
      </c>
      <c r="I456" s="119"/>
    </row>
    <row r="457" spans="7:9" x14ac:dyDescent="0.35">
      <c r="G457">
        <v>5209</v>
      </c>
      <c r="H457" s="6">
        <v>1200.9261745454546</v>
      </c>
      <c r="I457" s="119"/>
    </row>
    <row r="458" spans="7:9" x14ac:dyDescent="0.35">
      <c r="G458">
        <v>5217</v>
      </c>
      <c r="H458" s="6">
        <v>1192.6434036363637</v>
      </c>
      <c r="I458" s="119"/>
    </row>
    <row r="459" spans="7:9" x14ac:dyDescent="0.35">
      <c r="G459">
        <v>5224</v>
      </c>
      <c r="H459" s="6">
        <v>4921.6978545454549</v>
      </c>
      <c r="I459" s="119"/>
    </row>
    <row r="460" spans="7:9" x14ac:dyDescent="0.35">
      <c r="G460">
        <v>5237</v>
      </c>
      <c r="H460" s="6">
        <v>2105.0236218181817</v>
      </c>
      <c r="I460" s="119"/>
    </row>
    <row r="461" spans="7:9" x14ac:dyDescent="0.35">
      <c r="G461">
        <v>5246</v>
      </c>
      <c r="H461" s="6">
        <v>2077.4595418181821</v>
      </c>
      <c r="I461" s="119"/>
    </row>
    <row r="462" spans="7:9" x14ac:dyDescent="0.35">
      <c r="G462">
        <v>5247</v>
      </c>
      <c r="H462" s="6">
        <v>2520.8247054545454</v>
      </c>
      <c r="I462" s="119"/>
    </row>
    <row r="463" spans="7:9" x14ac:dyDescent="0.35">
      <c r="G463">
        <v>5255</v>
      </c>
      <c r="H463" s="6">
        <v>2802.3843418181818</v>
      </c>
      <c r="I463" s="119"/>
    </row>
    <row r="464" spans="7:9" x14ac:dyDescent="0.35">
      <c r="G464">
        <v>5266</v>
      </c>
      <c r="H464" s="6">
        <v>2877.2870472727277</v>
      </c>
      <c r="I464" s="119"/>
    </row>
    <row r="465" spans="7:9" x14ac:dyDescent="0.35">
      <c r="G465">
        <v>5274</v>
      </c>
      <c r="H465" s="6">
        <v>1267.6216145454546</v>
      </c>
      <c r="I465" s="119"/>
    </row>
    <row r="466" spans="7:9" x14ac:dyDescent="0.35">
      <c r="G466">
        <v>5285</v>
      </c>
      <c r="H466" s="6">
        <v>3123.0233818181819</v>
      </c>
      <c r="I466" s="119"/>
    </row>
    <row r="467" spans="7:9" x14ac:dyDescent="0.35">
      <c r="G467">
        <v>5305</v>
      </c>
      <c r="H467" s="6">
        <v>4418.7140509090914</v>
      </c>
      <c r="I467" s="119"/>
    </row>
    <row r="468" spans="7:9" x14ac:dyDescent="0.35">
      <c r="G468">
        <v>5337</v>
      </c>
      <c r="H468" s="6">
        <v>1988.2860363636366</v>
      </c>
      <c r="I468" s="119"/>
    </row>
    <row r="469" spans="7:9" x14ac:dyDescent="0.35">
      <c r="G469">
        <v>5338</v>
      </c>
      <c r="H469" s="6">
        <v>3621.0192654545458</v>
      </c>
      <c r="I469" s="119"/>
    </row>
    <row r="470" spans="7:9" x14ac:dyDescent="0.35">
      <c r="G470">
        <v>5373</v>
      </c>
      <c r="H470" s="6">
        <v>1626.8896872727273</v>
      </c>
      <c r="I470" s="119"/>
    </row>
    <row r="471" spans="7:9" x14ac:dyDescent="0.35">
      <c r="G471">
        <v>5379</v>
      </c>
      <c r="H471" s="6">
        <v>1732.8310181818183</v>
      </c>
      <c r="I471" s="119"/>
    </row>
    <row r="472" spans="7:9" x14ac:dyDescent="0.35">
      <c r="G472">
        <v>5404</v>
      </c>
      <c r="H472" s="6">
        <v>3515.4263854545457</v>
      </c>
      <c r="I472" s="119"/>
    </row>
    <row r="473" spans="7:9" x14ac:dyDescent="0.35">
      <c r="G473">
        <v>5433</v>
      </c>
      <c r="H473" s="6">
        <v>1261.671229090909</v>
      </c>
      <c r="I473" s="119"/>
    </row>
    <row r="474" spans="7:9" x14ac:dyDescent="0.35">
      <c r="G474">
        <v>5445</v>
      </c>
      <c r="H474" s="6">
        <v>1836.6343927272728</v>
      </c>
      <c r="I474" s="119"/>
    </row>
    <row r="475" spans="7:9" x14ac:dyDescent="0.35">
      <c r="G475">
        <v>5446</v>
      </c>
      <c r="H475" s="6">
        <v>2293.4216509090907</v>
      </c>
      <c r="I475" s="119"/>
    </row>
    <row r="476" spans="7:9" x14ac:dyDescent="0.35">
      <c r="G476">
        <v>5454</v>
      </c>
      <c r="H476" s="6">
        <v>0</v>
      </c>
      <c r="I476" s="119"/>
    </row>
    <row r="477" spans="7:9" x14ac:dyDescent="0.35">
      <c r="G477">
        <v>5458</v>
      </c>
      <c r="H477" s="6">
        <v>1210.0168000000001</v>
      </c>
      <c r="I477" s="119"/>
    </row>
    <row r="478" spans="7:9" x14ac:dyDescent="0.35">
      <c r="G478">
        <v>5463</v>
      </c>
      <c r="H478" s="6">
        <v>2498.861069090909</v>
      </c>
      <c r="I478" s="119"/>
    </row>
    <row r="479" spans="7:9" x14ac:dyDescent="0.35">
      <c r="G479">
        <v>5473</v>
      </c>
      <c r="H479" s="6">
        <v>2421.6431563636361</v>
      </c>
      <c r="I479" s="119"/>
    </row>
    <row r="480" spans="7:9" x14ac:dyDescent="0.35">
      <c r="G480">
        <v>5479</v>
      </c>
      <c r="H480" s="6">
        <v>1471.7633600000001</v>
      </c>
      <c r="I480" s="119"/>
    </row>
    <row r="481" spans="7:9" x14ac:dyDescent="0.35">
      <c r="G481">
        <v>5483</v>
      </c>
      <c r="H481" s="6">
        <v>2251.0785890909092</v>
      </c>
      <c r="I481" s="119"/>
    </row>
    <row r="482" spans="7:9" x14ac:dyDescent="0.35">
      <c r="G482">
        <v>5486</v>
      </c>
      <c r="H482" s="6">
        <v>2318.0862618181818</v>
      </c>
      <c r="I482" s="119"/>
    </row>
    <row r="483" spans="7:9" x14ac:dyDescent="0.35">
      <c r="G483">
        <v>5503</v>
      </c>
      <c r="H483" s="6">
        <v>2956.8641818181823</v>
      </c>
      <c r="I483" s="119"/>
    </row>
    <row r="484" spans="7:9" x14ac:dyDescent="0.35">
      <c r="G484">
        <v>5526</v>
      </c>
      <c r="H484" s="6">
        <v>5782.3688218181815</v>
      </c>
      <c r="I484" s="119"/>
    </row>
    <row r="485" spans="7:9" x14ac:dyDescent="0.35">
      <c r="G485">
        <v>5527</v>
      </c>
      <c r="H485" s="6">
        <v>1602.9361090909092</v>
      </c>
      <c r="I485" s="119"/>
    </row>
    <row r="486" spans="7:9" x14ac:dyDescent="0.35">
      <c r="G486">
        <v>5531</v>
      </c>
      <c r="H486" s="6">
        <v>1984.9783345454543</v>
      </c>
      <c r="I486" s="119"/>
    </row>
    <row r="487" spans="7:9" x14ac:dyDescent="0.35">
      <c r="G487">
        <v>5549</v>
      </c>
      <c r="H487" s="6">
        <v>2907.7965090909092</v>
      </c>
      <c r="I487" s="119"/>
    </row>
    <row r="488" spans="7:9" x14ac:dyDescent="0.35">
      <c r="G488">
        <v>5551</v>
      </c>
      <c r="H488" s="6">
        <v>2089.9526545454546</v>
      </c>
      <c r="I488" s="119"/>
    </row>
    <row r="489" spans="7:9" x14ac:dyDescent="0.35">
      <c r="G489">
        <v>5558</v>
      </c>
      <c r="H489" s="6">
        <v>1596.9781672727272</v>
      </c>
      <c r="I489" s="119"/>
    </row>
    <row r="490" spans="7:9" x14ac:dyDescent="0.35">
      <c r="G490">
        <v>5559</v>
      </c>
      <c r="H490" s="6">
        <v>2405.8654545454547</v>
      </c>
      <c r="I490" s="119"/>
    </row>
    <row r="491" spans="7:9" x14ac:dyDescent="0.35">
      <c r="G491">
        <v>5562</v>
      </c>
      <c r="H491" s="6">
        <v>2357.0298618181819</v>
      </c>
      <c r="I491" s="119"/>
    </row>
    <row r="492" spans="7:9" x14ac:dyDescent="0.35">
      <c r="G492">
        <v>5589</v>
      </c>
      <c r="H492" s="6">
        <v>1464.2251927272728</v>
      </c>
      <c r="I492" s="119"/>
    </row>
    <row r="493" spans="7:9" x14ac:dyDescent="0.35">
      <c r="G493">
        <v>5603</v>
      </c>
      <c r="H493" s="6">
        <v>6866.9214981818186</v>
      </c>
      <c r="I493" s="119"/>
    </row>
    <row r="494" spans="7:9" x14ac:dyDescent="0.35">
      <c r="G494">
        <v>5620</v>
      </c>
      <c r="H494" s="6">
        <v>2807.6279200000004</v>
      </c>
      <c r="I494" s="119"/>
    </row>
    <row r="495" spans="7:9" x14ac:dyDescent="0.35">
      <c r="G495">
        <v>5626</v>
      </c>
      <c r="H495" s="6">
        <v>2050.3304363636362</v>
      </c>
      <c r="I495" s="119"/>
    </row>
    <row r="496" spans="7:9" x14ac:dyDescent="0.35">
      <c r="G496">
        <v>5650</v>
      </c>
      <c r="H496" s="6">
        <v>1938.0678909090909</v>
      </c>
      <c r="I496" s="119"/>
    </row>
    <row r="497" spans="7:9" x14ac:dyDescent="0.35">
      <c r="G497">
        <v>5664</v>
      </c>
      <c r="H497" s="6">
        <v>2418.0535418181821</v>
      </c>
      <c r="I497" s="119"/>
    </row>
    <row r="498" spans="7:9" x14ac:dyDescent="0.35">
      <c r="G498">
        <v>5666</v>
      </c>
      <c r="H498" s="6">
        <v>1630.4431854545455</v>
      </c>
      <c r="I498" s="119"/>
    </row>
    <row r="499" spans="7:9" x14ac:dyDescent="0.35">
      <c r="G499">
        <v>5670</v>
      </c>
      <c r="H499" s="6">
        <v>2770.4295345454548</v>
      </c>
      <c r="I499" s="119"/>
    </row>
    <row r="500" spans="7:9" x14ac:dyDescent="0.35">
      <c r="G500">
        <v>5679</v>
      </c>
      <c r="H500" s="6">
        <v>7473.9344363636355</v>
      </c>
      <c r="I500" s="119"/>
    </row>
    <row r="501" spans="7:9" x14ac:dyDescent="0.35">
      <c r="G501">
        <v>5727</v>
      </c>
      <c r="H501" s="6">
        <v>3883.6460872727275</v>
      </c>
      <c r="I501" s="119"/>
    </row>
    <row r="502" spans="7:9" x14ac:dyDescent="0.35">
      <c r="G502">
        <v>5753</v>
      </c>
      <c r="H502" s="6">
        <v>2078.6827490909091</v>
      </c>
      <c r="I502" s="119"/>
    </row>
    <row r="503" spans="7:9" x14ac:dyDescent="0.35">
      <c r="G503">
        <v>5757</v>
      </c>
      <c r="H503" s="6">
        <v>0</v>
      </c>
      <c r="I503" s="119"/>
    </row>
    <row r="504" spans="7:9" x14ac:dyDescent="0.35">
      <c r="G504">
        <v>5760</v>
      </c>
      <c r="H504" s="6">
        <v>2302.0583709090911</v>
      </c>
      <c r="I504" s="119"/>
    </row>
    <row r="505" spans="7:9" x14ac:dyDescent="0.35">
      <c r="G505">
        <v>5799</v>
      </c>
      <c r="H505" s="6">
        <v>0</v>
      </c>
      <c r="I505" s="119"/>
    </row>
    <row r="506" spans="7:9" x14ac:dyDescent="0.35">
      <c r="G506">
        <v>5807</v>
      </c>
      <c r="H506" s="6">
        <v>2544.2584072727273</v>
      </c>
      <c r="I506" s="119"/>
    </row>
    <row r="507" spans="7:9" x14ac:dyDescent="0.35">
      <c r="G507">
        <v>5812</v>
      </c>
      <c r="H507" s="6">
        <v>1408.4822254545456</v>
      </c>
      <c r="I507" s="119"/>
    </row>
    <row r="508" spans="7:9" x14ac:dyDescent="0.35">
      <c r="G508">
        <v>5817</v>
      </c>
      <c r="H508" s="6">
        <v>0</v>
      </c>
      <c r="I508" s="119"/>
    </row>
    <row r="509" spans="7:9" x14ac:dyDescent="0.35">
      <c r="G509">
        <v>5822</v>
      </c>
      <c r="H509" s="6">
        <v>0</v>
      </c>
      <c r="I509" s="119"/>
    </row>
    <row r="510" spans="7:9" x14ac:dyDescent="0.35">
      <c r="G510">
        <v>5826</v>
      </c>
      <c r="H510" s="6">
        <v>2549.5921672727272</v>
      </c>
      <c r="I510" s="119"/>
    </row>
    <row r="511" spans="7:9" x14ac:dyDescent="0.35">
      <c r="G511">
        <v>5842</v>
      </c>
      <c r="H511" s="6">
        <v>4878.9052072727272</v>
      </c>
      <c r="I511" s="119"/>
    </row>
    <row r="512" spans="7:9" x14ac:dyDescent="0.35">
      <c r="G512">
        <v>5850</v>
      </c>
      <c r="H512" s="6">
        <v>1995.5790909090911</v>
      </c>
      <c r="I512" s="119"/>
    </row>
    <row r="513" spans="7:9" x14ac:dyDescent="0.35">
      <c r="G513">
        <v>5870</v>
      </c>
      <c r="H513" s="6">
        <v>0</v>
      </c>
      <c r="I513" s="119"/>
    </row>
    <row r="514" spans="7:9" x14ac:dyDescent="0.35">
      <c r="G514">
        <v>5871</v>
      </c>
      <c r="H514" s="6">
        <v>907.87202909090922</v>
      </c>
      <c r="I514" s="119"/>
    </row>
    <row r="515" spans="7:9" x14ac:dyDescent="0.35">
      <c r="G515">
        <v>5894</v>
      </c>
      <c r="H515" s="6">
        <v>2790.7186327272734</v>
      </c>
      <c r="I515" s="119"/>
    </row>
    <row r="516" spans="7:9" x14ac:dyDescent="0.35">
      <c r="G516">
        <v>5938</v>
      </c>
      <c r="H516" s="6">
        <v>1881.6070836363638</v>
      </c>
      <c r="I516" s="119"/>
    </row>
    <row r="517" spans="7:9" x14ac:dyDescent="0.35">
      <c r="G517">
        <v>5963</v>
      </c>
      <c r="H517" s="6">
        <v>3199.564072727273</v>
      </c>
      <c r="I517" s="119"/>
    </row>
    <row r="518" spans="7:9" x14ac:dyDescent="0.35">
      <c r="G518">
        <v>5984</v>
      </c>
      <c r="H518" s="6">
        <v>1948.1632581818185</v>
      </c>
      <c r="I518" s="119"/>
    </row>
    <row r="519" spans="7:9" x14ac:dyDescent="0.35">
      <c r="G519">
        <v>5987</v>
      </c>
      <c r="H519" s="6">
        <v>1840.3146181818183</v>
      </c>
      <c r="I519" s="119"/>
    </row>
    <row r="520" spans="7:9" x14ac:dyDescent="0.35">
      <c r="G520">
        <v>6005</v>
      </c>
      <c r="H520" s="6">
        <v>-46.351301818181824</v>
      </c>
      <c r="I520" s="119"/>
    </row>
    <row r="521" spans="7:9" x14ac:dyDescent="0.35">
      <c r="G521">
        <v>6006</v>
      </c>
      <c r="H521" s="6">
        <v>2207.8961163636363</v>
      </c>
      <c r="I521" s="119"/>
    </row>
    <row r="522" spans="7:9" x14ac:dyDescent="0.35">
      <c r="G522">
        <v>6016</v>
      </c>
      <c r="H522" s="6">
        <v>3406.5995709090912</v>
      </c>
      <c r="I522" s="119"/>
    </row>
    <row r="523" spans="7:9" x14ac:dyDescent="0.35">
      <c r="G523">
        <v>6041</v>
      </c>
      <c r="H523" s="6">
        <v>1957.2812290909094</v>
      </c>
      <c r="I523" s="119"/>
    </row>
    <row r="524" spans="7:9" x14ac:dyDescent="0.35">
      <c r="G524">
        <v>6072</v>
      </c>
      <c r="H524" s="6">
        <v>-9.1332000000000004</v>
      </c>
      <c r="I524" s="119"/>
    </row>
    <row r="525" spans="7:9" x14ac:dyDescent="0.35">
      <c r="G525">
        <v>6075</v>
      </c>
      <c r="H525" s="6">
        <v>1566.6779781818182</v>
      </c>
      <c r="I525" s="119"/>
    </row>
    <row r="526" spans="7:9" x14ac:dyDescent="0.35">
      <c r="G526">
        <v>6077</v>
      </c>
      <c r="H526" s="6">
        <v>2705.2014690909091</v>
      </c>
      <c r="I526" s="119"/>
    </row>
    <row r="527" spans="7:9" x14ac:dyDescent="0.35">
      <c r="G527">
        <v>6091</v>
      </c>
      <c r="H527" s="6">
        <v>0</v>
      </c>
      <c r="I527" s="119"/>
    </row>
    <row r="528" spans="7:9" x14ac:dyDescent="0.35">
      <c r="G528">
        <v>6094</v>
      </c>
      <c r="H528" s="6">
        <v>2124.6675854545456</v>
      </c>
      <c r="I528" s="119"/>
    </row>
    <row r="529" spans="7:9" x14ac:dyDescent="0.35">
      <c r="G529">
        <v>6107</v>
      </c>
      <c r="H529" s="6">
        <v>-80.454727272727283</v>
      </c>
      <c r="I529" s="119"/>
    </row>
    <row r="530" spans="7:9" x14ac:dyDescent="0.35">
      <c r="G530">
        <v>6120</v>
      </c>
      <c r="H530" s="6">
        <v>2534.9205672727276</v>
      </c>
      <c r="I530" s="119"/>
    </row>
    <row r="531" spans="7:9" x14ac:dyDescent="0.35">
      <c r="G531">
        <v>6122</v>
      </c>
      <c r="H531" s="6">
        <v>2480.4138909090907</v>
      </c>
      <c r="I531" s="119"/>
    </row>
    <row r="532" spans="7:9" x14ac:dyDescent="0.35">
      <c r="G532">
        <v>6124</v>
      </c>
      <c r="H532" s="6">
        <v>1707.6847781818183</v>
      </c>
      <c r="I532" s="119"/>
    </row>
    <row r="533" spans="7:9" x14ac:dyDescent="0.35">
      <c r="G533">
        <v>6133</v>
      </c>
      <c r="H533" s="6">
        <v>919.99768000000006</v>
      </c>
      <c r="I533" s="119"/>
    </row>
    <row r="534" spans="7:9" x14ac:dyDescent="0.35">
      <c r="G534">
        <v>6134</v>
      </c>
      <c r="H534" s="6">
        <v>2583.9755272727275</v>
      </c>
      <c r="I534" s="119"/>
    </row>
    <row r="535" spans="7:9" x14ac:dyDescent="0.35">
      <c r="G535">
        <v>6143</v>
      </c>
      <c r="H535" s="6">
        <v>-67.641018181818183</v>
      </c>
      <c r="I535" s="119"/>
    </row>
    <row r="536" spans="7:9" x14ac:dyDescent="0.35">
      <c r="G536">
        <v>6146</v>
      </c>
      <c r="H536" s="6">
        <v>1871.1739418181821</v>
      </c>
      <c r="I536" s="119"/>
    </row>
    <row r="537" spans="7:9" x14ac:dyDescent="0.35">
      <c r="G537">
        <v>6150</v>
      </c>
      <c r="H537" s="6">
        <v>1215.7583054545455</v>
      </c>
      <c r="I537" s="119"/>
    </row>
    <row r="538" spans="7:9" x14ac:dyDescent="0.35">
      <c r="G538">
        <v>6154</v>
      </c>
      <c r="H538" s="6">
        <v>1542.0053672727272</v>
      </c>
      <c r="I538" s="119"/>
    </row>
    <row r="539" spans="7:9" x14ac:dyDescent="0.35">
      <c r="G539">
        <v>6158</v>
      </c>
      <c r="H539" s="6">
        <v>3767.3726254545454</v>
      </c>
      <c r="I539" s="119"/>
    </row>
    <row r="540" spans="7:9" x14ac:dyDescent="0.35">
      <c r="G540">
        <v>6162</v>
      </c>
      <c r="H540" s="6">
        <v>1845.383949090909</v>
      </c>
      <c r="I540" s="119"/>
    </row>
    <row r="541" spans="7:9" x14ac:dyDescent="0.35">
      <c r="G541">
        <v>6172</v>
      </c>
      <c r="H541" s="6">
        <v>2659.7256145454548</v>
      </c>
      <c r="I541" s="119"/>
    </row>
    <row r="542" spans="7:9" x14ac:dyDescent="0.35">
      <c r="G542">
        <v>6173</v>
      </c>
      <c r="H542" s="6">
        <v>1197.9057163636364</v>
      </c>
      <c r="I542" s="119"/>
    </row>
    <row r="543" spans="7:9" x14ac:dyDescent="0.35">
      <c r="G543">
        <v>6183</v>
      </c>
      <c r="H543" s="6">
        <v>1444.6841018181819</v>
      </c>
      <c r="I543" s="119"/>
    </row>
    <row r="544" spans="7:9" x14ac:dyDescent="0.35">
      <c r="G544">
        <v>6200</v>
      </c>
      <c r="H544" s="6">
        <v>2590.1638909090907</v>
      </c>
      <c r="I544" s="119"/>
    </row>
    <row r="545" spans="7:9" x14ac:dyDescent="0.35">
      <c r="G545">
        <v>6201</v>
      </c>
      <c r="H545" s="6">
        <v>4512.8435636363638</v>
      </c>
      <c r="I545" s="119"/>
    </row>
    <row r="546" spans="7:9" x14ac:dyDescent="0.35">
      <c r="G546">
        <v>6206</v>
      </c>
      <c r="H546" s="6">
        <v>1733.2673890909091</v>
      </c>
      <c r="I546" s="119"/>
    </row>
    <row r="547" spans="7:9" x14ac:dyDescent="0.35">
      <c r="G547">
        <v>6224</v>
      </c>
      <c r="H547" s="6">
        <v>2006.2044072727274</v>
      </c>
      <c r="I547" s="119"/>
    </row>
    <row r="548" spans="7:9" x14ac:dyDescent="0.35">
      <c r="G548">
        <v>6227</v>
      </c>
      <c r="H548" s="6">
        <v>1744.3160654545457</v>
      </c>
      <c r="I548" s="119"/>
    </row>
    <row r="549" spans="7:9" x14ac:dyDescent="0.35">
      <c r="G549">
        <v>6243</v>
      </c>
      <c r="H549" s="6">
        <v>2576.5226400000001</v>
      </c>
      <c r="I549" s="119"/>
    </row>
    <row r="550" spans="7:9" x14ac:dyDescent="0.35">
      <c r="G550">
        <v>6246</v>
      </c>
      <c r="H550" s="6">
        <v>2137.4255927272729</v>
      </c>
      <c r="I550" s="119"/>
    </row>
    <row r="551" spans="7:9" x14ac:dyDescent="0.35">
      <c r="G551">
        <v>6248</v>
      </c>
      <c r="H551" s="6">
        <v>-89.244712727272741</v>
      </c>
      <c r="I551" s="119"/>
    </row>
    <row r="552" spans="7:9" x14ac:dyDescent="0.35">
      <c r="G552">
        <v>6249</v>
      </c>
      <c r="H552" s="6">
        <v>-229.57056727272726</v>
      </c>
      <c r="I552" s="119"/>
    </row>
    <row r="553" spans="7:9" x14ac:dyDescent="0.35">
      <c r="G553">
        <v>6297</v>
      </c>
      <c r="H553" s="6">
        <v>-11.671272727272727</v>
      </c>
      <c r="I553" s="119"/>
    </row>
    <row r="554" spans="7:9" x14ac:dyDescent="0.35">
      <c r="G554">
        <v>6300</v>
      </c>
      <c r="H554" s="6">
        <v>2098.5161090909091</v>
      </c>
      <c r="I554" s="119"/>
    </row>
    <row r="555" spans="7:9" x14ac:dyDescent="0.35">
      <c r="G555">
        <v>6302</v>
      </c>
      <c r="H555" s="6">
        <v>1294.6018836363637</v>
      </c>
      <c r="I555" s="119"/>
    </row>
    <row r="556" spans="7:9" x14ac:dyDescent="0.35">
      <c r="G556">
        <v>6310</v>
      </c>
      <c r="H556" s="6">
        <v>0</v>
      </c>
      <c r="I556" s="119"/>
    </row>
    <row r="557" spans="7:9" x14ac:dyDescent="0.35">
      <c r="G557">
        <v>6331</v>
      </c>
      <c r="H557" s="6">
        <v>1620.6982690909092</v>
      </c>
      <c r="I557" s="119"/>
    </row>
    <row r="558" spans="7:9" x14ac:dyDescent="0.35">
      <c r="G558">
        <v>6335</v>
      </c>
      <c r="H558" s="6">
        <v>3807.0832145454547</v>
      </c>
      <c r="I558" s="119"/>
    </row>
    <row r="559" spans="7:9" x14ac:dyDescent="0.35">
      <c r="G559">
        <v>6336</v>
      </c>
      <c r="H559" s="6">
        <v>1685.2661309090909</v>
      </c>
      <c r="I559" s="119"/>
    </row>
    <row r="560" spans="7:9" x14ac:dyDescent="0.35">
      <c r="G560">
        <v>6341</v>
      </c>
      <c r="H560" s="6">
        <v>1815.0637454545454</v>
      </c>
      <c r="I560" s="119"/>
    </row>
    <row r="561" spans="7:9" x14ac:dyDescent="0.35">
      <c r="G561">
        <v>6356</v>
      </c>
      <c r="H561" s="6">
        <v>3630.2537309090908</v>
      </c>
      <c r="I561" s="119"/>
    </row>
    <row r="562" spans="7:9" x14ac:dyDescent="0.35">
      <c r="G562">
        <v>6363</v>
      </c>
      <c r="H562" s="6">
        <v>7459.9767636363649</v>
      </c>
      <c r="I562" s="119"/>
    </row>
    <row r="563" spans="7:9" x14ac:dyDescent="0.35">
      <c r="G563">
        <v>6375</v>
      </c>
      <c r="H563" s="6">
        <v>2064.074610909091</v>
      </c>
      <c r="I563" s="119"/>
    </row>
    <row r="564" spans="7:9" x14ac:dyDescent="0.35">
      <c r="G564">
        <v>6376</v>
      </c>
      <c r="H564" s="6">
        <v>2984.1353381818185</v>
      </c>
      <c r="I564" s="119"/>
    </row>
    <row r="565" spans="7:9" x14ac:dyDescent="0.35">
      <c r="G565">
        <v>6379</v>
      </c>
      <c r="H565" s="6">
        <v>1740.755890909091</v>
      </c>
      <c r="I565" s="119"/>
    </row>
    <row r="566" spans="7:9" x14ac:dyDescent="0.35">
      <c r="G566">
        <v>6397</v>
      </c>
      <c r="H566" s="6">
        <v>2094.340341818182</v>
      </c>
      <c r="I566" s="119"/>
    </row>
    <row r="567" spans="7:9" x14ac:dyDescent="0.35">
      <c r="G567">
        <v>6399</v>
      </c>
      <c r="H567" s="6">
        <v>-220.03296727272729</v>
      </c>
      <c r="I567" s="119"/>
    </row>
    <row r="568" spans="7:9" x14ac:dyDescent="0.35">
      <c r="G568">
        <v>6400</v>
      </c>
      <c r="H568" s="6">
        <v>1433.3225454545457</v>
      </c>
      <c r="I568" s="119"/>
    </row>
    <row r="569" spans="7:9" x14ac:dyDescent="0.35">
      <c r="G569">
        <v>6403</v>
      </c>
      <c r="H569" s="6">
        <v>5516.6049309090922</v>
      </c>
      <c r="I569" s="119"/>
    </row>
    <row r="570" spans="7:9" x14ac:dyDescent="0.35">
      <c r="G570">
        <v>6404</v>
      </c>
      <c r="H570" s="6">
        <v>4438.2770618181821</v>
      </c>
      <c r="I570" s="119"/>
    </row>
    <row r="571" spans="7:9" x14ac:dyDescent="0.35">
      <c r="G571">
        <v>6412</v>
      </c>
      <c r="H571" s="6">
        <v>2956.4728218181822</v>
      </c>
      <c r="I571" s="119"/>
    </row>
    <row r="572" spans="7:9" x14ac:dyDescent="0.35">
      <c r="G572">
        <v>6476</v>
      </c>
      <c r="H572" s="6">
        <v>1987.6949745454547</v>
      </c>
      <c r="I572" s="119"/>
    </row>
    <row r="573" spans="7:9" x14ac:dyDescent="0.35">
      <c r="G573">
        <v>6492</v>
      </c>
      <c r="H573" s="6">
        <v>0</v>
      </c>
      <c r="I573" s="119"/>
    </row>
    <row r="574" spans="7:9" x14ac:dyDescent="0.35">
      <c r="G574">
        <v>6496</v>
      </c>
      <c r="H574" s="6">
        <v>0</v>
      </c>
      <c r="I574" s="119"/>
    </row>
    <row r="575" spans="7:9" x14ac:dyDescent="0.35">
      <c r="G575">
        <v>6505</v>
      </c>
      <c r="H575" s="6">
        <v>2087.9705018181821</v>
      </c>
      <c r="I575" s="119"/>
    </row>
    <row r="576" spans="7:9" x14ac:dyDescent="0.35">
      <c r="G576">
        <v>6513</v>
      </c>
      <c r="H576" s="6">
        <v>3956.789956363637</v>
      </c>
      <c r="I576" s="119"/>
    </row>
    <row r="577" spans="7:9" x14ac:dyDescent="0.35">
      <c r="G577">
        <v>6516</v>
      </c>
      <c r="H577" s="6">
        <v>2602.2485163636366</v>
      </c>
      <c r="I577" s="119"/>
    </row>
    <row r="578" spans="7:9" x14ac:dyDescent="0.35">
      <c r="G578">
        <v>6532</v>
      </c>
      <c r="H578" s="6">
        <v>2247.4705454545456</v>
      </c>
      <c r="I578" s="119"/>
    </row>
    <row r="579" spans="7:9" x14ac:dyDescent="0.35">
      <c r="G579">
        <v>6535</v>
      </c>
      <c r="H579" s="6">
        <v>1252.8562327272728</v>
      </c>
      <c r="I579" s="119"/>
    </row>
    <row r="580" spans="7:9" x14ac:dyDescent="0.35">
      <c r="G580">
        <v>6538</v>
      </c>
      <c r="H580" s="6">
        <v>2306.8491272727274</v>
      </c>
      <c r="I580" s="119"/>
    </row>
    <row r="581" spans="7:9" x14ac:dyDescent="0.35">
      <c r="G581">
        <v>6554</v>
      </c>
      <c r="H581" s="6">
        <v>1189.9079709090909</v>
      </c>
      <c r="I581" s="119"/>
    </row>
    <row r="582" spans="7:9" x14ac:dyDescent="0.35">
      <c r="G582">
        <v>6556</v>
      </c>
      <c r="H582" s="6">
        <v>0</v>
      </c>
      <c r="I582" s="119"/>
    </row>
    <row r="583" spans="7:9" x14ac:dyDescent="0.35">
      <c r="G583">
        <v>6575</v>
      </c>
      <c r="H583" s="6">
        <v>3367.3087127272734</v>
      </c>
      <c r="I583" s="119"/>
    </row>
    <row r="584" spans="7:9" x14ac:dyDescent="0.35">
      <c r="G584">
        <v>6581</v>
      </c>
      <c r="H584" s="6">
        <v>5839.9764945454554</v>
      </c>
      <c r="I584" s="119"/>
    </row>
    <row r="585" spans="7:9" x14ac:dyDescent="0.35">
      <c r="G585">
        <v>6603</v>
      </c>
      <c r="H585" s="6">
        <v>0</v>
      </c>
      <c r="I585" s="119"/>
    </row>
    <row r="586" spans="7:9" x14ac:dyDescent="0.35">
      <c r="G586">
        <v>6622</v>
      </c>
      <c r="H586" s="6">
        <v>1314.3278327272728</v>
      </c>
      <c r="I586" s="119"/>
    </row>
    <row r="587" spans="7:9" x14ac:dyDescent="0.35">
      <c r="G587">
        <v>6656</v>
      </c>
      <c r="H587" s="6">
        <v>0</v>
      </c>
      <c r="I587" s="119"/>
    </row>
    <row r="588" spans="7:9" x14ac:dyDescent="0.35">
      <c r="G588">
        <v>6664</v>
      </c>
      <c r="H588" s="6">
        <v>2052.5601018181819</v>
      </c>
      <c r="I588" s="119"/>
    </row>
    <row r="589" spans="7:9" x14ac:dyDescent="0.35">
      <c r="G589">
        <v>6683</v>
      </c>
      <c r="H589" s="6">
        <v>2999.9203636363636</v>
      </c>
      <c r="I589" s="119"/>
    </row>
    <row r="590" spans="7:9" x14ac:dyDescent="0.35">
      <c r="G590">
        <v>6692</v>
      </c>
      <c r="H590" s="6">
        <v>1789.372610909091</v>
      </c>
      <c r="I590" s="119"/>
    </row>
    <row r="591" spans="7:9" x14ac:dyDescent="0.35">
      <c r="G591">
        <v>6705</v>
      </c>
      <c r="H591" s="6">
        <v>2533.0263709090909</v>
      </c>
      <c r="I591" s="119"/>
    </row>
    <row r="592" spans="7:9" x14ac:dyDescent="0.35">
      <c r="G592">
        <v>6708</v>
      </c>
      <c r="H592" s="6">
        <v>1980.8010036363639</v>
      </c>
      <c r="I592" s="119"/>
    </row>
    <row r="593" spans="7:9" x14ac:dyDescent="0.35">
      <c r="G593">
        <v>6749</v>
      </c>
      <c r="H593" s="6">
        <v>1717.6846618181819</v>
      </c>
      <c r="I593" s="119"/>
    </row>
    <row r="594" spans="7:9" x14ac:dyDescent="0.35">
      <c r="G594">
        <v>6752</v>
      </c>
      <c r="H594" s="6">
        <v>1400.4539854545455</v>
      </c>
      <c r="I594" s="119"/>
    </row>
    <row r="595" spans="7:9" x14ac:dyDescent="0.35">
      <c r="G595">
        <v>6758</v>
      </c>
      <c r="H595" s="6">
        <v>1569.9522545454547</v>
      </c>
      <c r="I595" s="119"/>
    </row>
    <row r="596" spans="7:9" x14ac:dyDescent="0.35">
      <c r="G596">
        <v>6776</v>
      </c>
      <c r="H596" s="6">
        <v>0</v>
      </c>
      <c r="I596" s="119"/>
    </row>
    <row r="597" spans="7:9" x14ac:dyDescent="0.35">
      <c r="G597">
        <v>6786</v>
      </c>
      <c r="H597" s="6">
        <v>1804.1500509090911</v>
      </c>
      <c r="I597" s="119"/>
    </row>
    <row r="598" spans="7:9" x14ac:dyDescent="0.35">
      <c r="G598">
        <v>6795</v>
      </c>
      <c r="H598" s="6">
        <v>2210.4070327272725</v>
      </c>
      <c r="I598" s="119"/>
    </row>
    <row r="599" spans="7:9" x14ac:dyDescent="0.35">
      <c r="G599">
        <v>6797</v>
      </c>
      <c r="H599" s="6">
        <v>937.54283636363641</v>
      </c>
      <c r="I599" s="119"/>
    </row>
    <row r="600" spans="7:9" x14ac:dyDescent="0.35">
      <c r="G600">
        <v>6801</v>
      </c>
      <c r="H600" s="6">
        <v>2417.813912727273</v>
      </c>
      <c r="I600" s="119"/>
    </row>
    <row r="601" spans="7:9" x14ac:dyDescent="0.35">
      <c r="G601">
        <v>6819</v>
      </c>
      <c r="H601" s="6">
        <v>3188.1745090909094</v>
      </c>
      <c r="I601" s="119"/>
    </row>
    <row r="602" spans="7:9" x14ac:dyDescent="0.35">
      <c r="G602">
        <v>6829</v>
      </c>
      <c r="H602" s="6">
        <v>1720.3572945454544</v>
      </c>
      <c r="I602" s="119"/>
    </row>
    <row r="603" spans="7:9" x14ac:dyDescent="0.35">
      <c r="G603">
        <v>6833</v>
      </c>
      <c r="H603" s="6">
        <v>1803.6767636363636</v>
      </c>
      <c r="I603" s="119"/>
    </row>
    <row r="604" spans="7:9" x14ac:dyDescent="0.35">
      <c r="G604">
        <v>6840</v>
      </c>
      <c r="H604" s="6">
        <v>1443.5140509090911</v>
      </c>
      <c r="I604" s="119"/>
    </row>
    <row r="605" spans="7:9" x14ac:dyDescent="0.35">
      <c r="G605">
        <v>6853</v>
      </c>
      <c r="H605" s="6">
        <v>5069.2731272727278</v>
      </c>
      <c r="I605" s="119"/>
    </row>
    <row r="606" spans="7:9" x14ac:dyDescent="0.35">
      <c r="G606">
        <v>6854</v>
      </c>
      <c r="H606" s="6">
        <v>1877.7564436363637</v>
      </c>
      <c r="I606" s="119"/>
    </row>
    <row r="607" spans="7:9" x14ac:dyDescent="0.35">
      <c r="G607">
        <v>6859</v>
      </c>
      <c r="H607" s="6">
        <v>1658.4513163636366</v>
      </c>
      <c r="I607" s="119"/>
    </row>
    <row r="608" spans="7:9" x14ac:dyDescent="0.35">
      <c r="G608">
        <v>6867</v>
      </c>
      <c r="H608" s="6">
        <v>1597.7357963636366</v>
      </c>
      <c r="I608" s="119"/>
    </row>
    <row r="609" spans="7:9" x14ac:dyDescent="0.35">
      <c r="G609">
        <v>6868</v>
      </c>
      <c r="H609" s="6">
        <v>2646.2887418181822</v>
      </c>
      <c r="I609" s="119"/>
    </row>
    <row r="610" spans="7:9" x14ac:dyDescent="0.35">
      <c r="G610">
        <v>6870</v>
      </c>
      <c r="H610" s="6">
        <v>3323.4013599999998</v>
      </c>
      <c r="I610" s="119"/>
    </row>
    <row r="611" spans="7:9" x14ac:dyDescent="0.35">
      <c r="G611">
        <v>6886</v>
      </c>
      <c r="H611" s="6">
        <v>2023.9629600000001</v>
      </c>
      <c r="I611" s="119"/>
    </row>
    <row r="612" spans="7:9" x14ac:dyDescent="0.35">
      <c r="G612">
        <v>6927</v>
      </c>
      <c r="H612" s="6">
        <v>1239.244581818182</v>
      </c>
      <c r="I612" s="119"/>
    </row>
    <row r="613" spans="7:9" x14ac:dyDescent="0.35">
      <c r="G613">
        <v>6929</v>
      </c>
      <c r="H613" s="6">
        <v>2549.6655054545454</v>
      </c>
      <c r="I613" s="119"/>
    </row>
    <row r="614" spans="7:9" x14ac:dyDescent="0.35">
      <c r="G614">
        <v>6952</v>
      </c>
      <c r="H614" s="6">
        <v>1976.0711854545455</v>
      </c>
      <c r="I614" s="119"/>
    </row>
    <row r="615" spans="7:9" x14ac:dyDescent="0.35">
      <c r="G615">
        <v>6959</v>
      </c>
      <c r="H615" s="6">
        <v>0</v>
      </c>
      <c r="I615" s="119"/>
    </row>
    <row r="616" spans="7:9" x14ac:dyDescent="0.35">
      <c r="G616">
        <v>6965</v>
      </c>
      <c r="H616" s="6">
        <v>0</v>
      </c>
      <c r="I616" s="119"/>
    </row>
    <row r="617" spans="7:9" x14ac:dyDescent="0.35">
      <c r="G617">
        <v>7012</v>
      </c>
      <c r="H617" s="6">
        <v>2168.6863563636362</v>
      </c>
      <c r="I617" s="119"/>
    </row>
    <row r="618" spans="7:9" x14ac:dyDescent="0.35">
      <c r="G618">
        <v>7026</v>
      </c>
      <c r="H618" s="6">
        <v>1265.0823636363639</v>
      </c>
      <c r="I618" s="119"/>
    </row>
    <row r="619" spans="7:9" x14ac:dyDescent="0.35">
      <c r="G619">
        <v>7031</v>
      </c>
      <c r="H619" s="6">
        <v>2376.7344945454547</v>
      </c>
      <c r="I619" s="119"/>
    </row>
    <row r="620" spans="7:9" x14ac:dyDescent="0.35">
      <c r="G620">
        <v>7057</v>
      </c>
      <c r="H620" s="6">
        <v>3283.0503127272732</v>
      </c>
      <c r="I620" s="119"/>
    </row>
    <row r="621" spans="7:9" x14ac:dyDescent="0.35">
      <c r="G621">
        <v>7084</v>
      </c>
      <c r="H621" s="6">
        <v>4955.2585600000002</v>
      </c>
      <c r="I621" s="119"/>
    </row>
    <row r="622" spans="7:9" x14ac:dyDescent="0.35">
      <c r="G622">
        <v>7088</v>
      </c>
      <c r="H622" s="6">
        <v>2616.8462545454549</v>
      </c>
      <c r="I622" s="119"/>
    </row>
    <row r="623" spans="7:9" x14ac:dyDescent="0.35">
      <c r="G623">
        <v>7092</v>
      </c>
      <c r="H623" s="6">
        <v>3944.6442254545454</v>
      </c>
      <c r="I623" s="119"/>
    </row>
    <row r="624" spans="7:9" x14ac:dyDescent="0.35">
      <c r="G624">
        <v>7105</v>
      </c>
      <c r="H624" s="6">
        <v>3211.8501454545458</v>
      </c>
      <c r="I624" s="119"/>
    </row>
    <row r="625" spans="7:9" x14ac:dyDescent="0.35">
      <c r="G625">
        <v>7117</v>
      </c>
      <c r="H625" s="6">
        <v>2792.4358254545455</v>
      </c>
      <c r="I625" s="119"/>
    </row>
    <row r="626" spans="7:9" x14ac:dyDescent="0.35">
      <c r="G626">
        <v>7127</v>
      </c>
      <c r="H626" s="6">
        <v>2435.2977527272728</v>
      </c>
      <c r="I626" s="119"/>
    </row>
    <row r="627" spans="7:9" x14ac:dyDescent="0.35">
      <c r="G627">
        <v>7131</v>
      </c>
      <c r="H627" s="6">
        <v>0</v>
      </c>
      <c r="I627" s="119"/>
    </row>
    <row r="628" spans="7:9" x14ac:dyDescent="0.35">
      <c r="G628">
        <v>7181</v>
      </c>
      <c r="H628" s="6">
        <v>155.24725090909089</v>
      </c>
      <c r="I628" s="119"/>
    </row>
    <row r="629" spans="7:9" x14ac:dyDescent="0.35">
      <c r="G629">
        <v>7187</v>
      </c>
      <c r="H629" s="6">
        <v>1922.4826036363638</v>
      </c>
      <c r="I629" s="119"/>
    </row>
    <row r="630" spans="7:9" x14ac:dyDescent="0.35">
      <c r="G630">
        <v>7212</v>
      </c>
      <c r="H630" s="6">
        <v>2128.5193163636363</v>
      </c>
      <c r="I630" s="119"/>
    </row>
    <row r="631" spans="7:9" x14ac:dyDescent="0.35">
      <c r="G631">
        <v>7225</v>
      </c>
      <c r="H631" s="6">
        <v>3162.4296800000002</v>
      </c>
      <c r="I631" s="119"/>
    </row>
    <row r="632" spans="7:9" x14ac:dyDescent="0.35">
      <c r="G632">
        <v>7254</v>
      </c>
      <c r="H632" s="6">
        <v>2527.2607418181819</v>
      </c>
      <c r="I632" s="119"/>
    </row>
    <row r="633" spans="7:9" x14ac:dyDescent="0.35">
      <c r="G633">
        <v>7262</v>
      </c>
      <c r="H633" s="6">
        <v>0</v>
      </c>
      <c r="I633" s="119"/>
    </row>
    <row r="634" spans="7:9" x14ac:dyDescent="0.35">
      <c r="G634">
        <v>7273</v>
      </c>
      <c r="H634" s="6">
        <v>0</v>
      </c>
      <c r="I634" s="119"/>
    </row>
    <row r="635" spans="7:9" x14ac:dyDescent="0.35">
      <c r="G635">
        <v>7295</v>
      </c>
      <c r="H635" s="6">
        <v>2116.2935127272731</v>
      </c>
      <c r="I635" s="119"/>
    </row>
    <row r="636" spans="7:9" x14ac:dyDescent="0.35">
      <c r="G636">
        <v>7297</v>
      </c>
      <c r="H636" s="6">
        <v>1728.4898327272729</v>
      </c>
      <c r="I636" s="119"/>
    </row>
    <row r="637" spans="7:9" x14ac:dyDescent="0.35">
      <c r="G637">
        <v>7304</v>
      </c>
      <c r="H637" s="6">
        <v>2221.9833527272726</v>
      </c>
      <c r="I637" s="119"/>
    </row>
    <row r="638" spans="7:9" x14ac:dyDescent="0.35">
      <c r="G638">
        <v>7307</v>
      </c>
      <c r="H638" s="6">
        <v>2817.1911127272729</v>
      </c>
      <c r="I638" s="119"/>
    </row>
    <row r="639" spans="7:9" x14ac:dyDescent="0.35">
      <c r="G639">
        <v>7317</v>
      </c>
      <c r="H639" s="6">
        <v>3041.7263418181824</v>
      </c>
      <c r="I639" s="119"/>
    </row>
    <row r="640" spans="7:9" x14ac:dyDescent="0.35">
      <c r="G640">
        <v>7318</v>
      </c>
      <c r="H640" s="6">
        <v>1913.6297527272727</v>
      </c>
      <c r="I640" s="119"/>
    </row>
    <row r="641" spans="7:9" x14ac:dyDescent="0.35">
      <c r="G641">
        <v>7323</v>
      </c>
      <c r="H641" s="6">
        <v>1294.7777090909094</v>
      </c>
      <c r="I641" s="119"/>
    </row>
    <row r="642" spans="7:9" x14ac:dyDescent="0.35">
      <c r="G642">
        <v>7324</v>
      </c>
      <c r="H642" s="6">
        <v>1900.4804509090909</v>
      </c>
      <c r="I642" s="119"/>
    </row>
    <row r="643" spans="7:9" x14ac:dyDescent="0.35">
      <c r="G643">
        <v>7327</v>
      </c>
      <c r="H643" s="6">
        <v>3214.8379272727275</v>
      </c>
      <c r="I643" s="119"/>
    </row>
    <row r="644" spans="7:9" x14ac:dyDescent="0.35">
      <c r="G644">
        <v>7331</v>
      </c>
      <c r="H644" s="6">
        <v>1785.7932872727274</v>
      </c>
      <c r="I644" s="119"/>
    </row>
    <row r="645" spans="7:9" x14ac:dyDescent="0.35">
      <c r="G645">
        <v>7339</v>
      </c>
      <c r="H645" s="6">
        <v>1684.2149527272732</v>
      </c>
      <c r="I645" s="119"/>
    </row>
    <row r="646" spans="7:9" x14ac:dyDescent="0.35">
      <c r="G646">
        <v>7351</v>
      </c>
      <c r="H646" s="6">
        <v>2948.9089309090909</v>
      </c>
      <c r="I646" s="119"/>
    </row>
    <row r="647" spans="7:9" x14ac:dyDescent="0.35">
      <c r="G647">
        <v>7361</v>
      </c>
      <c r="H647" s="6">
        <v>4575.1264290909094</v>
      </c>
      <c r="I647" s="119"/>
    </row>
    <row r="648" spans="7:9" x14ac:dyDescent="0.35">
      <c r="G648">
        <v>7372</v>
      </c>
      <c r="H648" s="6">
        <v>2409.5837890909092</v>
      </c>
      <c r="I648" s="119"/>
    </row>
    <row r="649" spans="7:9" x14ac:dyDescent="0.35">
      <c r="G649">
        <v>7392</v>
      </c>
      <c r="H649" s="6">
        <v>1748.8835345454547</v>
      </c>
      <c r="I649" s="119"/>
    </row>
    <row r="650" spans="7:9" x14ac:dyDescent="0.35">
      <c r="G650">
        <v>7408</v>
      </c>
      <c r="H650" s="6">
        <v>1883.2601018181822</v>
      </c>
      <c r="I650" s="119"/>
    </row>
    <row r="651" spans="7:9" x14ac:dyDescent="0.35">
      <c r="G651">
        <v>7423</v>
      </c>
      <c r="H651" s="6">
        <v>2278.9255781818183</v>
      </c>
      <c r="I651" s="119"/>
    </row>
    <row r="652" spans="7:9" x14ac:dyDescent="0.35">
      <c r="G652">
        <v>7465</v>
      </c>
      <c r="H652" s="6">
        <v>0</v>
      </c>
      <c r="I652" s="119"/>
    </row>
    <row r="653" spans="7:9" x14ac:dyDescent="0.35">
      <c r="G653">
        <v>7481</v>
      </c>
      <c r="H653" s="6">
        <v>3982.8097600000001</v>
      </c>
      <c r="I653" s="119"/>
    </row>
    <row r="654" spans="7:9" x14ac:dyDescent="0.35">
      <c r="G654">
        <v>7482</v>
      </c>
      <c r="H654" s="6">
        <v>1989.8400436363636</v>
      </c>
      <c r="I654" s="119"/>
    </row>
    <row r="655" spans="7:9" x14ac:dyDescent="0.35">
      <c r="G655">
        <v>7517</v>
      </c>
      <c r="H655" s="6">
        <v>2271.7126254545451</v>
      </c>
      <c r="I655" s="119"/>
    </row>
    <row r="656" spans="7:9" x14ac:dyDescent="0.35">
      <c r="G656">
        <v>7523</v>
      </c>
      <c r="H656" s="6">
        <v>2039.4501745454545</v>
      </c>
      <c r="I656" s="119"/>
    </row>
    <row r="657" spans="7:9" x14ac:dyDescent="0.35">
      <c r="G657">
        <v>7527</v>
      </c>
      <c r="H657" s="6">
        <v>8774.1801890909101</v>
      </c>
      <c r="I657" s="119"/>
    </row>
    <row r="658" spans="7:9" x14ac:dyDescent="0.35">
      <c r="G658">
        <v>7536</v>
      </c>
      <c r="H658" s="6">
        <v>3774.3563781818179</v>
      </c>
      <c r="I658" s="119"/>
    </row>
    <row r="659" spans="7:9" x14ac:dyDescent="0.35">
      <c r="G659">
        <v>7553</v>
      </c>
      <c r="H659" s="6">
        <v>3061.9208800000001</v>
      </c>
      <c r="I659" s="119"/>
    </row>
    <row r="660" spans="7:9" x14ac:dyDescent="0.35">
      <c r="G660">
        <v>7564</v>
      </c>
      <c r="H660" s="6">
        <v>2404.0027127272729</v>
      </c>
      <c r="I660" s="119"/>
    </row>
    <row r="661" spans="7:9" x14ac:dyDescent="0.35">
      <c r="G661">
        <v>7566</v>
      </c>
      <c r="H661" s="6">
        <v>1470.1776</v>
      </c>
      <c r="I661" s="119"/>
    </row>
    <row r="662" spans="7:9" x14ac:dyDescent="0.35">
      <c r="G662">
        <v>7606</v>
      </c>
      <c r="H662" s="6">
        <v>-92.269985454545463</v>
      </c>
      <c r="I662" s="119"/>
    </row>
    <row r="663" spans="7:9" x14ac:dyDescent="0.35">
      <c r="G663">
        <v>7608</v>
      </c>
      <c r="H663" s="6">
        <v>96.707461818181812</v>
      </c>
      <c r="I663" s="119"/>
    </row>
    <row r="664" spans="7:9" x14ac:dyDescent="0.35">
      <c r="G664">
        <v>7676</v>
      </c>
      <c r="H664" s="6">
        <v>2272.9698981818183</v>
      </c>
      <c r="I664" s="119"/>
    </row>
    <row r="665" spans="7:9" x14ac:dyDescent="0.35">
      <c r="G665">
        <v>7677</v>
      </c>
      <c r="H665" s="6">
        <v>4940.0862472727276</v>
      </c>
      <c r="I665" s="119"/>
    </row>
    <row r="666" spans="7:9" x14ac:dyDescent="0.35">
      <c r="G666">
        <v>7680</v>
      </c>
      <c r="H666" s="6">
        <v>1594.2618981818182</v>
      </c>
      <c r="I666" s="119"/>
    </row>
    <row r="667" spans="7:9" x14ac:dyDescent="0.35">
      <c r="G667">
        <v>7688</v>
      </c>
      <c r="H667" s="6">
        <v>1723.379090909091</v>
      </c>
      <c r="I667" s="119"/>
    </row>
    <row r="668" spans="7:9" x14ac:dyDescent="0.35">
      <c r="G668">
        <v>7697</v>
      </c>
      <c r="H668" s="6">
        <v>1982.2190909090912</v>
      </c>
      <c r="I668" s="119"/>
    </row>
    <row r="669" spans="7:9" x14ac:dyDescent="0.35">
      <c r="G669">
        <v>7700</v>
      </c>
      <c r="H669" s="6">
        <v>1772.9678690909093</v>
      </c>
      <c r="I669" s="119"/>
    </row>
    <row r="670" spans="7:9" x14ac:dyDescent="0.35">
      <c r="G670">
        <v>7703</v>
      </c>
      <c r="H670" s="6">
        <v>1697.3766109090911</v>
      </c>
      <c r="I670" s="119"/>
    </row>
    <row r="671" spans="7:9" x14ac:dyDescent="0.35">
      <c r="G671">
        <v>7713</v>
      </c>
      <c r="H671" s="6">
        <v>1929.9631345454545</v>
      </c>
      <c r="I671" s="119"/>
    </row>
    <row r="672" spans="7:9" x14ac:dyDescent="0.35">
      <c r="G672">
        <v>7717</v>
      </c>
      <c r="H672" s="6">
        <v>2274.2905018181818</v>
      </c>
      <c r="I672" s="119"/>
    </row>
    <row r="673" spans="7:9" x14ac:dyDescent="0.35">
      <c r="G673">
        <v>7730</v>
      </c>
      <c r="H673" s="6">
        <v>2010.564683636364</v>
      </c>
      <c r="I673" s="119"/>
    </row>
    <row r="674" spans="7:9" x14ac:dyDescent="0.35">
      <c r="G674">
        <v>7736</v>
      </c>
      <c r="H674" s="6">
        <v>1343.2363636363636</v>
      </c>
      <c r="I674" s="119"/>
    </row>
    <row r="675" spans="7:9" x14ac:dyDescent="0.35">
      <c r="G675">
        <v>7742</v>
      </c>
      <c r="H675" s="6">
        <v>0</v>
      </c>
      <c r="I675" s="119"/>
    </row>
    <row r="676" spans="7:9" x14ac:dyDescent="0.35">
      <c r="G676">
        <v>7743</v>
      </c>
      <c r="H676" s="6">
        <v>1495.9360800000002</v>
      </c>
      <c r="I676" s="119"/>
    </row>
    <row r="677" spans="7:9" x14ac:dyDescent="0.35">
      <c r="G677">
        <v>7760</v>
      </c>
      <c r="H677" s="6">
        <v>0</v>
      </c>
      <c r="I677" s="119"/>
    </row>
    <row r="678" spans="7:9" x14ac:dyDescent="0.35">
      <c r="G678">
        <v>7766</v>
      </c>
      <c r="H678" s="6">
        <v>2278.713592727273</v>
      </c>
      <c r="I678" s="119"/>
    </row>
    <row r="679" spans="7:9" x14ac:dyDescent="0.35">
      <c r="G679">
        <v>7768</v>
      </c>
      <c r="H679" s="6">
        <v>2281.0646981818181</v>
      </c>
      <c r="I679" s="119"/>
    </row>
    <row r="680" spans="7:9" x14ac:dyDescent="0.35">
      <c r="G680">
        <v>7770</v>
      </c>
      <c r="H680" s="6">
        <v>3742.4841309090912</v>
      </c>
      <c r="I680" s="119"/>
    </row>
    <row r="681" spans="7:9" x14ac:dyDescent="0.35">
      <c r="G681">
        <v>7778</v>
      </c>
      <c r="H681" s="6">
        <v>1561.6851418181818</v>
      </c>
      <c r="I681" s="119"/>
    </row>
    <row r="682" spans="7:9" x14ac:dyDescent="0.35">
      <c r="G682">
        <v>7795</v>
      </c>
      <c r="H682" s="6">
        <v>2956.590501818182</v>
      </c>
      <c r="I682" s="119"/>
    </row>
    <row r="683" spans="7:9" x14ac:dyDescent="0.35">
      <c r="G683">
        <v>7806</v>
      </c>
      <c r="H683" s="6">
        <v>1607.3114690909092</v>
      </c>
      <c r="I683" s="119"/>
    </row>
    <row r="684" spans="7:9" x14ac:dyDescent="0.35">
      <c r="G684">
        <v>7830</v>
      </c>
      <c r="H684" s="6">
        <v>1802.3657745454545</v>
      </c>
      <c r="I684" s="119"/>
    </row>
    <row r="685" spans="7:9" x14ac:dyDescent="0.35">
      <c r="G685">
        <v>7855</v>
      </c>
      <c r="H685" s="6">
        <v>777.6970327272727</v>
      </c>
      <c r="I685" s="119"/>
    </row>
    <row r="686" spans="7:9" x14ac:dyDescent="0.35">
      <c r="G686">
        <v>7859</v>
      </c>
      <c r="H686" s="6">
        <v>0</v>
      </c>
      <c r="I686" s="119"/>
    </row>
    <row r="687" spans="7:9" x14ac:dyDescent="0.35">
      <c r="G687">
        <v>7863</v>
      </c>
      <c r="H687" s="6">
        <v>1857.1168727272729</v>
      </c>
      <c r="I687" s="119"/>
    </row>
    <row r="688" spans="7:9" x14ac:dyDescent="0.35">
      <c r="G688">
        <v>7895</v>
      </c>
      <c r="H688" s="6">
        <v>2545.6858763636369</v>
      </c>
      <c r="I688" s="119"/>
    </row>
    <row r="689" spans="7:9" x14ac:dyDescent="0.35">
      <c r="G689">
        <v>7925</v>
      </c>
      <c r="H689" s="6">
        <v>2509.6157745454548</v>
      </c>
      <c r="I689" s="119"/>
    </row>
    <row r="690" spans="7:9" x14ac:dyDescent="0.35">
      <c r="G690">
        <v>7928</v>
      </c>
      <c r="H690" s="6">
        <v>1471.3996727272729</v>
      </c>
      <c r="I690" s="119"/>
    </row>
    <row r="691" spans="7:9" x14ac:dyDescent="0.35">
      <c r="G691">
        <v>7944</v>
      </c>
      <c r="H691" s="6">
        <v>1299.9077090909093</v>
      </c>
      <c r="I691" s="119"/>
    </row>
    <row r="692" spans="7:9" x14ac:dyDescent="0.35">
      <c r="G692">
        <v>7950</v>
      </c>
      <c r="H692" s="6">
        <v>1451.6832800000002</v>
      </c>
      <c r="I692" s="119"/>
    </row>
    <row r="693" spans="7:9" x14ac:dyDescent="0.35">
      <c r="G693">
        <v>7976</v>
      </c>
      <c r="H693" s="6">
        <v>1462.3528800000001</v>
      </c>
      <c r="I693" s="119"/>
    </row>
    <row r="694" spans="7:9" x14ac:dyDescent="0.35">
      <c r="G694">
        <v>7978</v>
      </c>
      <c r="H694" s="6">
        <v>1729.4174400000002</v>
      </c>
      <c r="I694" s="119"/>
    </row>
    <row r="695" spans="7:9" x14ac:dyDescent="0.35">
      <c r="G695">
        <v>9020</v>
      </c>
      <c r="H695" s="6">
        <v>2642.6378618181825</v>
      </c>
      <c r="I695" s="119"/>
    </row>
    <row r="696" spans="7:9" x14ac:dyDescent="0.35">
      <c r="G696">
        <v>9082</v>
      </c>
      <c r="H696" s="6">
        <v>1556.3816218181819</v>
      </c>
      <c r="I696" s="119"/>
    </row>
    <row r="697" spans="7:9" x14ac:dyDescent="0.35">
      <c r="G697">
        <v>9089</v>
      </c>
      <c r="H697" s="6">
        <v>1419.8649745454547</v>
      </c>
      <c r="I697" s="119"/>
    </row>
    <row r="698" spans="7:9" x14ac:dyDescent="0.35">
      <c r="G698">
        <v>9116</v>
      </c>
      <c r="H698" s="6">
        <v>1598.7576945454548</v>
      </c>
      <c r="I698" s="119"/>
    </row>
    <row r="699" spans="7:9" x14ac:dyDescent="0.35">
      <c r="G699">
        <v>9121</v>
      </c>
      <c r="H699" s="6">
        <v>0</v>
      </c>
      <c r="I699" s="119"/>
    </row>
    <row r="700" spans="7:9" x14ac:dyDescent="0.35">
      <c r="G700">
        <v>9128</v>
      </c>
      <c r="H700" s="6">
        <v>161.11150545454547</v>
      </c>
      <c r="I700" s="119"/>
    </row>
    <row r="701" spans="7:9" x14ac:dyDescent="0.35">
      <c r="G701">
        <v>9134</v>
      </c>
      <c r="H701" s="6">
        <v>525.96064727272721</v>
      </c>
      <c r="I701" s="119"/>
    </row>
    <row r="702" spans="7:9" x14ac:dyDescent="0.35">
      <c r="G702">
        <v>9136</v>
      </c>
      <c r="H702" s="6">
        <v>-79.059636363636358</v>
      </c>
      <c r="I702" s="119"/>
    </row>
    <row r="703" spans="7:9" x14ac:dyDescent="0.35">
      <c r="G703">
        <v>9142</v>
      </c>
      <c r="H703" s="6">
        <v>95.564516363636358</v>
      </c>
      <c r="I703" s="119"/>
    </row>
    <row r="704" spans="7:9" x14ac:dyDescent="0.35">
      <c r="G704">
        <v>9176</v>
      </c>
      <c r="H704" s="6">
        <v>2206.4019636363637</v>
      </c>
      <c r="I704" s="119"/>
    </row>
    <row r="705" spans="7:9" x14ac:dyDescent="0.35">
      <c r="G705">
        <v>9177</v>
      </c>
      <c r="H705" s="6">
        <v>1638.3490181818181</v>
      </c>
      <c r="I705" s="119"/>
    </row>
    <row r="706" spans="7:9" x14ac:dyDescent="0.35">
      <c r="G706">
        <v>9184</v>
      </c>
      <c r="H706" s="6">
        <v>3837.2310981818187</v>
      </c>
      <c r="I706" s="119"/>
    </row>
    <row r="707" spans="7:9" x14ac:dyDescent="0.35">
      <c r="G707">
        <v>9204</v>
      </c>
      <c r="H707" s="6">
        <v>1929.8459345454548</v>
      </c>
      <c r="I707" s="119"/>
    </row>
    <row r="708" spans="7:9" x14ac:dyDescent="0.35">
      <c r="G708">
        <v>9299</v>
      </c>
      <c r="H708" s="6">
        <v>1392.8221890909092</v>
      </c>
      <c r="I708" s="119"/>
    </row>
    <row r="709" spans="7:9" x14ac:dyDescent="0.35">
      <c r="G709">
        <v>9318</v>
      </c>
      <c r="H709" s="6">
        <v>1269.5731127272729</v>
      </c>
      <c r="I709" s="119"/>
    </row>
    <row r="710" spans="7:9" x14ac:dyDescent="0.35">
      <c r="G710">
        <v>9326</v>
      </c>
      <c r="H710" s="6">
        <v>2285.9028945454547</v>
      </c>
      <c r="I710" s="119"/>
    </row>
    <row r="711" spans="7:9" x14ac:dyDescent="0.35">
      <c r="G711">
        <v>9328</v>
      </c>
      <c r="H711" s="6">
        <v>2929.241003636364</v>
      </c>
      <c r="I711" s="119"/>
    </row>
    <row r="712" spans="7:9" x14ac:dyDescent="0.35">
      <c r="G712">
        <v>9341</v>
      </c>
      <c r="H712" s="6">
        <v>2464.3530545454546</v>
      </c>
      <c r="I712" s="119"/>
    </row>
    <row r="713" spans="7:9" x14ac:dyDescent="0.35">
      <c r="G713">
        <v>9409</v>
      </c>
      <c r="H713" s="6">
        <v>1115.6524872727273</v>
      </c>
      <c r="I713" s="119"/>
    </row>
    <row r="714" spans="7:9" x14ac:dyDescent="0.35">
      <c r="G714">
        <v>9420</v>
      </c>
      <c r="H714" s="6">
        <v>3776.0027563636368</v>
      </c>
      <c r="I714" s="119"/>
    </row>
    <row r="715" spans="7:9" x14ac:dyDescent="0.35">
      <c r="G715">
        <v>9447</v>
      </c>
      <c r="H715" s="6">
        <v>1031.2412218181819</v>
      </c>
      <c r="I715" s="119"/>
    </row>
    <row r="716" spans="7:9" x14ac:dyDescent="0.35">
      <c r="G716">
        <v>9453</v>
      </c>
      <c r="H716" s="6">
        <v>1140.5587636363637</v>
      </c>
      <c r="I716" s="119"/>
    </row>
    <row r="717" spans="7:9" x14ac:dyDescent="0.35">
      <c r="G717">
        <v>9470</v>
      </c>
      <c r="H717" s="6">
        <v>2353.0182109090911</v>
      </c>
      <c r="I717" s="119"/>
    </row>
    <row r="718" spans="7:9" x14ac:dyDescent="0.35">
      <c r="G718">
        <v>9483</v>
      </c>
      <c r="H718" s="6">
        <v>-160.86157090909091</v>
      </c>
      <c r="I718" s="119"/>
    </row>
    <row r="719" spans="7:9" x14ac:dyDescent="0.35">
      <c r="G719">
        <v>9493</v>
      </c>
      <c r="H719" s="6">
        <v>0</v>
      </c>
      <c r="I719" s="119"/>
    </row>
    <row r="720" spans="7:9" x14ac:dyDescent="0.35">
      <c r="G720">
        <v>9500</v>
      </c>
      <c r="H720" s="6">
        <v>2079.3986690909092</v>
      </c>
      <c r="I720" s="119"/>
    </row>
    <row r="721" spans="7:9" x14ac:dyDescent="0.35">
      <c r="G721">
        <v>9503</v>
      </c>
      <c r="H721" s="6">
        <v>2496.8044800000002</v>
      </c>
      <c r="I721" s="119"/>
    </row>
    <row r="722" spans="7:9" x14ac:dyDescent="0.35">
      <c r="G722">
        <v>9526</v>
      </c>
      <c r="H722" s="6">
        <v>0</v>
      </c>
      <c r="I722" s="119"/>
    </row>
    <row r="723" spans="7:9" x14ac:dyDescent="0.35">
      <c r="G723">
        <v>9530</v>
      </c>
      <c r="H723" s="6">
        <v>1574.0699927272728</v>
      </c>
      <c r="I723" s="119"/>
    </row>
    <row r="724" spans="7:9" x14ac:dyDescent="0.35">
      <c r="G724">
        <v>9540</v>
      </c>
      <c r="H724" s="6">
        <v>3138.1396363636363</v>
      </c>
      <c r="I724" s="119"/>
    </row>
    <row r="725" spans="7:9" x14ac:dyDescent="0.35">
      <c r="G725">
        <v>9548</v>
      </c>
      <c r="H725" s="6">
        <v>1465.5648509090911</v>
      </c>
      <c r="I725" s="119"/>
    </row>
    <row r="726" spans="7:9" x14ac:dyDescent="0.35">
      <c r="G726">
        <v>9572</v>
      </c>
      <c r="H726" s="6">
        <v>1838.2290690909094</v>
      </c>
      <c r="I726" s="119"/>
    </row>
    <row r="727" spans="7:9" x14ac:dyDescent="0.35">
      <c r="G727">
        <v>9573</v>
      </c>
      <c r="H727" s="6">
        <v>1430.4749672727276</v>
      </c>
      <c r="I727" s="119"/>
    </row>
    <row r="728" spans="7:9" x14ac:dyDescent="0.35">
      <c r="G728">
        <v>9579</v>
      </c>
      <c r="H728" s="6">
        <v>1881.8774254545458</v>
      </c>
      <c r="I728" s="119"/>
    </row>
    <row r="729" spans="7:9" x14ac:dyDescent="0.35">
      <c r="G729">
        <v>9583</v>
      </c>
      <c r="H729" s="6">
        <v>0</v>
      </c>
      <c r="I729" s="119"/>
    </row>
    <row r="730" spans="7:9" x14ac:dyDescent="0.35">
      <c r="G730">
        <v>9588</v>
      </c>
      <c r="H730" s="6">
        <v>2064.1748145454544</v>
      </c>
      <c r="I730" s="119"/>
    </row>
    <row r="731" spans="7:9" x14ac:dyDescent="0.35">
      <c r="G731">
        <v>9595</v>
      </c>
      <c r="H731" s="6">
        <v>1465.7015127272725</v>
      </c>
      <c r="I731" s="119"/>
    </row>
    <row r="732" spans="7:9" x14ac:dyDescent="0.35">
      <c r="G732">
        <v>9606</v>
      </c>
      <c r="H732" s="6">
        <v>1483.3386545454548</v>
      </c>
      <c r="I732" s="119"/>
    </row>
    <row r="733" spans="7:9" x14ac:dyDescent="0.35">
      <c r="G733">
        <v>9629</v>
      </c>
      <c r="H733" s="6">
        <v>1900.6298981818181</v>
      </c>
      <c r="I733" s="119"/>
    </row>
    <row r="734" spans="7:9" x14ac:dyDescent="0.35">
      <c r="G734">
        <v>9722</v>
      </c>
      <c r="H734" s="6">
        <v>0</v>
      </c>
      <c r="I734" s="119"/>
    </row>
    <row r="735" spans="7:9" x14ac:dyDescent="0.35">
      <c r="G735">
        <v>9729</v>
      </c>
      <c r="H735" s="6">
        <v>1727.8868945454547</v>
      </c>
      <c r="I735" s="119"/>
    </row>
    <row r="736" spans="7:9" x14ac:dyDescent="0.35">
      <c r="G736">
        <v>9809</v>
      </c>
      <c r="H736" s="6">
        <v>1527.2950181818183</v>
      </c>
      <c r="I736" s="119"/>
    </row>
    <row r="737" spans="7:9" x14ac:dyDescent="0.35">
      <c r="G737">
        <v>9855</v>
      </c>
      <c r="H737" s="6">
        <v>1803.2771563636365</v>
      </c>
      <c r="I737" s="119"/>
    </row>
    <row r="738" spans="7:9" x14ac:dyDescent="0.35">
      <c r="G738">
        <v>9890</v>
      </c>
      <c r="H738" s="6">
        <v>1612.5215345454546</v>
      </c>
      <c r="I738" s="119"/>
    </row>
    <row r="739" spans="7:9" x14ac:dyDescent="0.35">
      <c r="G739">
        <v>9909</v>
      </c>
      <c r="H739" s="6">
        <v>2792.0396945454545</v>
      </c>
      <c r="I739" s="119"/>
    </row>
    <row r="740" spans="7:9" x14ac:dyDescent="0.35">
      <c r="G740">
        <v>9925</v>
      </c>
      <c r="H740" s="6">
        <v>1972.0369454545457</v>
      </c>
      <c r="I740" s="119"/>
    </row>
    <row r="741" spans="7:9" x14ac:dyDescent="0.35">
      <c r="G741">
        <v>9967</v>
      </c>
      <c r="H741" s="6">
        <v>3421.6928581818183</v>
      </c>
      <c r="I741" s="119"/>
    </row>
    <row r="742" spans="7:9" x14ac:dyDescent="0.35">
      <c r="G742">
        <v>9977</v>
      </c>
      <c r="H742" s="6">
        <v>2513.2722763636361</v>
      </c>
      <c r="I742" s="119"/>
    </row>
    <row r="743" spans="7:9" x14ac:dyDescent="0.35">
      <c r="G743">
        <v>9999</v>
      </c>
      <c r="H743" s="6">
        <v>335.83900363636366</v>
      </c>
      <c r="I743" s="119"/>
    </row>
    <row r="744" spans="7:9" x14ac:dyDescent="0.35">
      <c r="G744">
        <v>10003</v>
      </c>
      <c r="H744" s="6">
        <v>3009.5721454545455</v>
      </c>
      <c r="I744" s="119"/>
    </row>
    <row r="745" spans="7:9" x14ac:dyDescent="0.35">
      <c r="G745">
        <v>10009</v>
      </c>
      <c r="H745" s="6">
        <v>2051.8022400000004</v>
      </c>
      <c r="I745" s="119"/>
    </row>
    <row r="746" spans="7:9" x14ac:dyDescent="0.35">
      <c r="G746">
        <v>10010</v>
      </c>
      <c r="H746" s="6">
        <v>2572.9730400000003</v>
      </c>
      <c r="I746" s="119"/>
    </row>
    <row r="747" spans="7:9" x14ac:dyDescent="0.35">
      <c r="G747">
        <v>10012</v>
      </c>
      <c r="H747" s="6">
        <v>2551.9055127272732</v>
      </c>
      <c r="I747" s="119"/>
    </row>
    <row r="748" spans="7:9" x14ac:dyDescent="0.35">
      <c r="G748">
        <v>10016</v>
      </c>
      <c r="H748" s="6">
        <v>1889.5297309090911</v>
      </c>
      <c r="I748" s="119"/>
    </row>
    <row r="749" spans="7:9" x14ac:dyDescent="0.35">
      <c r="G749">
        <v>10026</v>
      </c>
      <c r="H749" s="6">
        <v>1264.4270763636364</v>
      </c>
      <c r="I749" s="119"/>
    </row>
    <row r="750" spans="7:9" x14ac:dyDescent="0.35">
      <c r="G750">
        <v>10029</v>
      </c>
      <c r="H750" s="6">
        <v>1531.3876363636366</v>
      </c>
      <c r="I750" s="119"/>
    </row>
    <row r="751" spans="7:9" x14ac:dyDescent="0.35">
      <c r="G751">
        <v>10046</v>
      </c>
      <c r="H751" s="6">
        <v>1708.5825236363635</v>
      </c>
      <c r="I751" s="119"/>
    </row>
    <row r="752" spans="7:9" x14ac:dyDescent="0.35">
      <c r="G752">
        <v>10052</v>
      </c>
      <c r="H752" s="6">
        <v>0</v>
      </c>
      <c r="I752" s="119"/>
    </row>
    <row r="753" spans="7:9" x14ac:dyDescent="0.35">
      <c r="G753">
        <v>10081</v>
      </c>
      <c r="H753" s="6">
        <v>2495.7043272727278</v>
      </c>
      <c r="I753" s="119"/>
    </row>
    <row r="754" spans="7:9" x14ac:dyDescent="0.35">
      <c r="G754">
        <v>10082</v>
      </c>
      <c r="H754" s="6">
        <v>1877.2210181818184</v>
      </c>
      <c r="I754" s="119"/>
    </row>
    <row r="755" spans="7:9" x14ac:dyDescent="0.35">
      <c r="G755">
        <v>10093</v>
      </c>
      <c r="H755" s="6">
        <v>0</v>
      </c>
      <c r="I755" s="119"/>
    </row>
    <row r="756" spans="7:9" x14ac:dyDescent="0.35">
      <c r="G756">
        <v>10107</v>
      </c>
      <c r="H756" s="6">
        <v>1006.8919781818182</v>
      </c>
      <c r="I756" s="119"/>
    </row>
    <row r="757" spans="7:9" x14ac:dyDescent="0.35">
      <c r="G757">
        <v>10115</v>
      </c>
      <c r="H757" s="6">
        <v>1347.4442327272727</v>
      </c>
      <c r="I757" s="119"/>
    </row>
    <row r="758" spans="7:9" x14ac:dyDescent="0.35">
      <c r="G758">
        <v>10139</v>
      </c>
      <c r="H758" s="6">
        <v>2912.2788727272728</v>
      </c>
      <c r="I758" s="119"/>
    </row>
    <row r="759" spans="7:9" x14ac:dyDescent="0.35">
      <c r="G759">
        <v>10180</v>
      </c>
      <c r="H759" s="6">
        <v>2288.7789163636367</v>
      </c>
      <c r="I759" s="119"/>
    </row>
    <row r="760" spans="7:9" x14ac:dyDescent="0.35">
      <c r="G760">
        <v>10183</v>
      </c>
      <c r="H760" s="6">
        <v>1607.7176436363638</v>
      </c>
      <c r="I760" s="119"/>
    </row>
    <row r="761" spans="7:9" x14ac:dyDescent="0.35">
      <c r="G761">
        <v>10208</v>
      </c>
      <c r="H761" s="6">
        <v>1264.3189963636366</v>
      </c>
      <c r="I761" s="119"/>
    </row>
    <row r="762" spans="7:9" x14ac:dyDescent="0.35">
      <c r="G762">
        <v>10258</v>
      </c>
      <c r="H762" s="6">
        <v>1134.6046472727273</v>
      </c>
      <c r="I762" s="119"/>
    </row>
    <row r="763" spans="7:9" x14ac:dyDescent="0.35">
      <c r="G763">
        <v>10277</v>
      </c>
      <c r="H763" s="6">
        <v>1471.7274981818184</v>
      </c>
      <c r="I763" s="119"/>
    </row>
    <row r="764" spans="7:9" x14ac:dyDescent="0.35">
      <c r="G764">
        <v>10291</v>
      </c>
      <c r="H764" s="6">
        <v>1701.4958472727271</v>
      </c>
      <c r="I764" s="119"/>
    </row>
    <row r="765" spans="7:9" x14ac:dyDescent="0.35">
      <c r="G765">
        <v>10292</v>
      </c>
      <c r="H765" s="6">
        <v>1950.1229454545455</v>
      </c>
      <c r="I765" s="119"/>
    </row>
    <row r="766" spans="7:9" x14ac:dyDescent="0.35">
      <c r="G766">
        <v>10295</v>
      </c>
      <c r="H766" s="6">
        <v>1448.5327345454543</v>
      </c>
      <c r="I766" s="119"/>
    </row>
    <row r="767" spans="7:9" x14ac:dyDescent="0.35">
      <c r="G767">
        <v>10297</v>
      </c>
      <c r="H767" s="6">
        <v>1609.9099854545454</v>
      </c>
      <c r="I767" s="119"/>
    </row>
    <row r="768" spans="7:9" x14ac:dyDescent="0.35">
      <c r="G768">
        <v>10298</v>
      </c>
      <c r="H768" s="6">
        <v>2039.5728363636363</v>
      </c>
      <c r="I768" s="119"/>
    </row>
    <row r="769" spans="7:9" x14ac:dyDescent="0.35">
      <c r="G769">
        <v>10357</v>
      </c>
      <c r="H769" s="6">
        <v>1553.2261381818184</v>
      </c>
      <c r="I769" s="119"/>
    </row>
    <row r="770" spans="7:9" x14ac:dyDescent="0.35">
      <c r="G770">
        <v>10429</v>
      </c>
      <c r="H770" s="6">
        <v>1209.2393454545456</v>
      </c>
      <c r="I770" s="119"/>
    </row>
    <row r="771" spans="7:9" x14ac:dyDescent="0.35">
      <c r="G771">
        <v>10457</v>
      </c>
      <c r="H771" s="6">
        <v>2101.9973527272728</v>
      </c>
      <c r="I771" s="119"/>
    </row>
    <row r="772" spans="7:9" x14ac:dyDescent="0.35">
      <c r="G772">
        <v>10489</v>
      </c>
      <c r="H772" s="6">
        <v>2261.551781818182</v>
      </c>
      <c r="I772" s="119"/>
    </row>
    <row r="773" spans="7:9" x14ac:dyDescent="0.35">
      <c r="G773">
        <v>10493</v>
      </c>
      <c r="H773" s="6">
        <v>2187.2983709090909</v>
      </c>
      <c r="I773" s="119"/>
    </row>
    <row r="774" spans="7:9" x14ac:dyDescent="0.35">
      <c r="G774">
        <v>10496</v>
      </c>
      <c r="H774" s="6">
        <v>1562.9574472727272</v>
      </c>
      <c r="I774" s="119"/>
    </row>
    <row r="775" spans="7:9" x14ac:dyDescent="0.35">
      <c r="G775">
        <v>10499</v>
      </c>
      <c r="H775" s="6">
        <v>1970.0520072727277</v>
      </c>
      <c r="I775" s="119"/>
    </row>
    <row r="776" spans="7:9" x14ac:dyDescent="0.35">
      <c r="G776">
        <v>10503</v>
      </c>
      <c r="H776" s="6">
        <v>1205.9491490909093</v>
      </c>
      <c r="I776" s="119"/>
    </row>
    <row r="777" spans="7:9" x14ac:dyDescent="0.35">
      <c r="G777">
        <v>10504</v>
      </c>
      <c r="H777" s="6">
        <v>1466.1784436363639</v>
      </c>
      <c r="I777" s="119"/>
    </row>
    <row r="778" spans="7:9" x14ac:dyDescent="0.35">
      <c r="G778">
        <v>10508</v>
      </c>
      <c r="H778" s="6">
        <v>1481.191898181818</v>
      </c>
      <c r="I778" s="119"/>
    </row>
    <row r="779" spans="7:9" x14ac:dyDescent="0.35">
      <c r="G779">
        <v>10509</v>
      </c>
      <c r="H779" s="6">
        <v>1137.2673963636364</v>
      </c>
      <c r="I779" s="119"/>
    </row>
    <row r="780" spans="7:9" x14ac:dyDescent="0.35">
      <c r="G780">
        <v>10512</v>
      </c>
      <c r="H780" s="6">
        <v>1438.2450472727273</v>
      </c>
      <c r="I780" s="119"/>
    </row>
    <row r="781" spans="7:9" x14ac:dyDescent="0.35">
      <c r="G781">
        <v>10513</v>
      </c>
      <c r="H781" s="6">
        <v>851.20909818181815</v>
      </c>
      <c r="I781" s="119"/>
    </row>
    <row r="782" spans="7:9" x14ac:dyDescent="0.35">
      <c r="G782">
        <v>10518</v>
      </c>
      <c r="H782" s="6">
        <v>1971.1782763636365</v>
      </c>
      <c r="I782" s="119"/>
    </row>
    <row r="783" spans="7:9" x14ac:dyDescent="0.35">
      <c r="G783">
        <v>10531</v>
      </c>
      <c r="H783" s="6">
        <v>0</v>
      </c>
      <c r="I783" s="119"/>
    </row>
    <row r="784" spans="7:9" x14ac:dyDescent="0.35">
      <c r="G784">
        <v>10538</v>
      </c>
      <c r="H784" s="6">
        <v>1278.6004363636366</v>
      </c>
      <c r="I784" s="119"/>
    </row>
    <row r="785" spans="7:9" x14ac:dyDescent="0.35">
      <c r="G785">
        <v>10599</v>
      </c>
      <c r="H785" s="6">
        <v>-407.97088000000002</v>
      </c>
      <c r="I785" s="119"/>
    </row>
    <row r="786" spans="7:9" x14ac:dyDescent="0.35">
      <c r="G786">
        <v>10601</v>
      </c>
      <c r="H786" s="6">
        <v>1938.1907854545454</v>
      </c>
      <c r="I786" s="119"/>
    </row>
    <row r="787" spans="7:9" x14ac:dyDescent="0.35">
      <c r="G787">
        <v>10685</v>
      </c>
      <c r="H787" s="6">
        <v>1671.2063563636364</v>
      </c>
      <c r="I787" s="119"/>
    </row>
    <row r="788" spans="7:9" x14ac:dyDescent="0.35">
      <c r="G788">
        <v>10692</v>
      </c>
      <c r="H788" s="6">
        <v>1098.8577672727274</v>
      </c>
      <c r="I788" s="119"/>
    </row>
    <row r="789" spans="7:9" x14ac:dyDescent="0.35">
      <c r="G789">
        <v>10721</v>
      </c>
      <c r="H789" s="6">
        <v>1445.4351781818184</v>
      </c>
      <c r="I789" s="119"/>
    </row>
    <row r="790" spans="7:9" x14ac:dyDescent="0.35">
      <c r="G790">
        <v>10723</v>
      </c>
      <c r="H790" s="6">
        <v>-34.979265454545455</v>
      </c>
      <c r="I790" s="119"/>
    </row>
    <row r="791" spans="7:9" x14ac:dyDescent="0.35">
      <c r="G791">
        <v>10738</v>
      </c>
      <c r="H791" s="6">
        <v>1935.9314836363637</v>
      </c>
      <c r="I791" s="119"/>
    </row>
    <row r="792" spans="7:9" x14ac:dyDescent="0.35">
      <c r="G792">
        <v>10744</v>
      </c>
      <c r="H792" s="6">
        <v>1029.3717090909092</v>
      </c>
      <c r="I792" s="119"/>
    </row>
    <row r="793" spans="7:9" x14ac:dyDescent="0.35">
      <c r="G793">
        <v>10746</v>
      </c>
      <c r="H793" s="6">
        <v>1829.1520218181818</v>
      </c>
      <c r="I793" s="119"/>
    </row>
    <row r="794" spans="7:9" x14ac:dyDescent="0.35">
      <c r="G794">
        <v>10759</v>
      </c>
      <c r="H794" s="6">
        <v>-60.787963636363649</v>
      </c>
      <c r="I794" s="119"/>
    </row>
    <row r="795" spans="7:9" x14ac:dyDescent="0.35">
      <c r="G795">
        <v>10762</v>
      </c>
      <c r="H795" s="6">
        <v>-136.69576000000001</v>
      </c>
      <c r="I795" s="119"/>
    </row>
    <row r="796" spans="7:9" x14ac:dyDescent="0.35">
      <c r="G796">
        <v>10764</v>
      </c>
      <c r="H796" s="6">
        <v>2587.0065454545456</v>
      </c>
      <c r="I796" s="119"/>
    </row>
    <row r="797" spans="7:9" x14ac:dyDescent="0.35">
      <c r="G797">
        <v>10766</v>
      </c>
      <c r="H797" s="6">
        <v>0</v>
      </c>
      <c r="I797" s="119"/>
    </row>
    <row r="798" spans="7:9" x14ac:dyDescent="0.35">
      <c r="G798">
        <v>11322</v>
      </c>
      <c r="H798" s="6">
        <v>1257.9141818181818</v>
      </c>
      <c r="I798" s="119"/>
    </row>
    <row r="799" spans="7:9" x14ac:dyDescent="0.35">
      <c r="G799">
        <v>11324</v>
      </c>
      <c r="H799" s="6">
        <v>1904.135032727273</v>
      </c>
      <c r="I799" s="119"/>
    </row>
    <row r="800" spans="7:9" x14ac:dyDescent="0.35">
      <c r="G800">
        <v>11327</v>
      </c>
      <c r="H800" s="6">
        <v>2397.6885018181815</v>
      </c>
      <c r="I800" s="119"/>
    </row>
    <row r="801" spans="7:9" x14ac:dyDescent="0.35">
      <c r="G801">
        <v>11331</v>
      </c>
      <c r="H801" s="6">
        <v>1692.4120290909095</v>
      </c>
      <c r="I801" s="119"/>
    </row>
    <row r="802" spans="7:9" x14ac:dyDescent="0.35">
      <c r="G802">
        <v>11337</v>
      </c>
      <c r="H802" s="6">
        <v>1443.0470909090909</v>
      </c>
      <c r="I802" s="119"/>
    </row>
    <row r="803" spans="7:9" x14ac:dyDescent="0.35">
      <c r="G803">
        <v>11352</v>
      </c>
      <c r="H803" s="6">
        <v>1165.7885454545456</v>
      </c>
      <c r="I803" s="119"/>
    </row>
    <row r="804" spans="7:9" x14ac:dyDescent="0.35">
      <c r="G804">
        <v>11368</v>
      </c>
      <c r="H804" s="6">
        <v>2756.0937309090914</v>
      </c>
      <c r="I804" s="119"/>
    </row>
    <row r="805" spans="7:9" x14ac:dyDescent="0.35">
      <c r="G805">
        <v>11373</v>
      </c>
      <c r="H805" s="6">
        <v>1199.0306254545455</v>
      </c>
      <c r="I805" s="119"/>
    </row>
    <row r="806" spans="7:9" x14ac:dyDescent="0.35">
      <c r="G806">
        <v>11394</v>
      </c>
      <c r="H806" s="6">
        <v>821.84771636363644</v>
      </c>
      <c r="I806" s="119"/>
    </row>
    <row r="807" spans="7:9" x14ac:dyDescent="0.35">
      <c r="G807">
        <v>11400</v>
      </c>
      <c r="H807" s="6">
        <v>2523.3363781818189</v>
      </c>
      <c r="I807" s="119"/>
    </row>
    <row r="808" spans="7:9" x14ac:dyDescent="0.35">
      <c r="G808">
        <v>11406</v>
      </c>
      <c r="H808" s="6">
        <v>2313.6002036363639</v>
      </c>
      <c r="I808" s="119"/>
    </row>
    <row r="809" spans="7:9" x14ac:dyDescent="0.35">
      <c r="G809">
        <v>11443</v>
      </c>
      <c r="H809" s="6">
        <v>5306.9566472727274</v>
      </c>
      <c r="I809" s="119"/>
    </row>
    <row r="810" spans="7:9" x14ac:dyDescent="0.35">
      <c r="G810">
        <v>11448</v>
      </c>
      <c r="H810" s="6">
        <v>2481.5300654545454</v>
      </c>
      <c r="I810" s="119"/>
    </row>
    <row r="811" spans="7:9" x14ac:dyDescent="0.35">
      <c r="G811">
        <v>11465</v>
      </c>
      <c r="H811" s="6">
        <v>2164.7909963636366</v>
      </c>
      <c r="I811" s="119"/>
    </row>
    <row r="812" spans="7:9" x14ac:dyDescent="0.35">
      <c r="G812">
        <v>11478</v>
      </c>
      <c r="H812" s="6">
        <v>1691.3088</v>
      </c>
      <c r="I812" s="119"/>
    </row>
    <row r="813" spans="7:9" x14ac:dyDescent="0.35">
      <c r="G813">
        <v>11493</v>
      </c>
      <c r="H813" s="6">
        <v>0</v>
      </c>
      <c r="I813" s="119"/>
    </row>
    <row r="814" spans="7:9" x14ac:dyDescent="0.35">
      <c r="G814">
        <v>11519</v>
      </c>
      <c r="H814" s="6">
        <v>0</v>
      </c>
      <c r="I814" s="119"/>
    </row>
    <row r="815" spans="7:9" x14ac:dyDescent="0.35">
      <c r="G815">
        <v>11576</v>
      </c>
      <c r="H815" s="6">
        <v>1581.1433018181817</v>
      </c>
      <c r="I815" s="119"/>
    </row>
    <row r="816" spans="7:9" x14ac:dyDescent="0.35">
      <c r="G816">
        <v>11597</v>
      </c>
      <c r="H816" s="6">
        <v>0</v>
      </c>
      <c r="I816" s="119"/>
    </row>
    <row r="817" spans="7:9" x14ac:dyDescent="0.35">
      <c r="G817">
        <v>11598</v>
      </c>
      <c r="H817" s="6">
        <v>341.28749090909099</v>
      </c>
      <c r="I817" s="119"/>
    </row>
    <row r="818" spans="7:9" x14ac:dyDescent="0.35">
      <c r="G818">
        <v>11601</v>
      </c>
      <c r="H818" s="6">
        <v>96.711629090909099</v>
      </c>
      <c r="I818" s="119"/>
    </row>
    <row r="819" spans="7:9" x14ac:dyDescent="0.35">
      <c r="G819">
        <v>11610</v>
      </c>
      <c r="H819" s="6">
        <v>1258.1149090909094</v>
      </c>
      <c r="I819" s="119"/>
    </row>
    <row r="820" spans="7:9" x14ac:dyDescent="0.35">
      <c r="G820">
        <v>11612</v>
      </c>
      <c r="H820" s="6">
        <v>451.02489454545457</v>
      </c>
      <c r="I820" s="119"/>
    </row>
    <row r="821" spans="7:9" x14ac:dyDescent="0.35">
      <c r="G821">
        <v>11620</v>
      </c>
      <c r="H821" s="6">
        <v>1695.1851054545457</v>
      </c>
      <c r="I821" s="119"/>
    </row>
    <row r="822" spans="7:9" x14ac:dyDescent="0.35">
      <c r="G822">
        <v>11657</v>
      </c>
      <c r="H822" s="6">
        <v>2476.4860145454545</v>
      </c>
      <c r="I822" s="119"/>
    </row>
    <row r="823" spans="7:9" x14ac:dyDescent="0.35">
      <c r="G823">
        <v>11671</v>
      </c>
      <c r="H823" s="6">
        <v>2133.6509963636363</v>
      </c>
      <c r="I823" s="119"/>
    </row>
    <row r="824" spans="7:9" x14ac:dyDescent="0.35">
      <c r="G824">
        <v>11675</v>
      </c>
      <c r="H824" s="6">
        <v>1293.1606400000001</v>
      </c>
      <c r="I824" s="119"/>
    </row>
    <row r="825" spans="7:9" x14ac:dyDescent="0.35">
      <c r="G825">
        <v>11683</v>
      </c>
      <c r="H825" s="6">
        <v>295.30348363636364</v>
      </c>
      <c r="I825" s="119"/>
    </row>
    <row r="826" spans="7:9" x14ac:dyDescent="0.35">
      <c r="G826">
        <v>11690</v>
      </c>
      <c r="H826" s="6">
        <v>1094.1002618181817</v>
      </c>
      <c r="I826" s="119"/>
    </row>
    <row r="827" spans="7:9" x14ac:dyDescent="0.35">
      <c r="G827">
        <v>11692</v>
      </c>
      <c r="H827" s="6">
        <v>0</v>
      </c>
      <c r="I827" s="119"/>
    </row>
    <row r="828" spans="7:9" x14ac:dyDescent="0.35">
      <c r="G828">
        <v>11700</v>
      </c>
      <c r="H828" s="6">
        <v>288.84322909090912</v>
      </c>
      <c r="I828" s="119"/>
    </row>
    <row r="829" spans="7:9" x14ac:dyDescent="0.35">
      <c r="G829">
        <v>12002</v>
      </c>
      <c r="H829" s="6">
        <v>0</v>
      </c>
      <c r="I829" s="119"/>
    </row>
    <row r="830" spans="7:9" x14ac:dyDescent="0.35">
      <c r="G830">
        <v>12003</v>
      </c>
      <c r="H830" s="6">
        <v>1693.3652</v>
      </c>
      <c r="I830" s="119"/>
    </row>
    <row r="831" spans="7:9" x14ac:dyDescent="0.35">
      <c r="G831">
        <v>12005</v>
      </c>
      <c r="H831" s="6">
        <v>883.87040000000002</v>
      </c>
      <c r="I831" s="119"/>
    </row>
    <row r="832" spans="7:9" x14ac:dyDescent="0.35">
      <c r="G832">
        <v>12006</v>
      </c>
      <c r="H832" s="6">
        <v>1258.3035709090909</v>
      </c>
      <c r="I832" s="119"/>
    </row>
    <row r="833" spans="7:9" x14ac:dyDescent="0.35">
      <c r="G833">
        <v>12009</v>
      </c>
      <c r="H833" s="6">
        <v>750.43202181818197</v>
      </c>
      <c r="I833" s="119"/>
    </row>
    <row r="834" spans="7:9" x14ac:dyDescent="0.35">
      <c r="G834">
        <v>12010</v>
      </c>
      <c r="H834" s="6">
        <v>1684.5148945454546</v>
      </c>
      <c r="I834" s="119"/>
    </row>
    <row r="835" spans="7:9" x14ac:dyDescent="0.35">
      <c r="G835">
        <v>12011</v>
      </c>
      <c r="H835" s="6">
        <v>903.47909818181824</v>
      </c>
      <c r="I835" s="119"/>
    </row>
    <row r="836" spans="7:9" x14ac:dyDescent="0.35">
      <c r="G836">
        <v>12013</v>
      </c>
      <c r="H836" s="6">
        <v>1096.6904000000002</v>
      </c>
      <c r="I836" s="119"/>
    </row>
    <row r="837" spans="7:9" x14ac:dyDescent="0.35">
      <c r="G837">
        <v>12014</v>
      </c>
      <c r="H837" s="6">
        <v>552.83020363636365</v>
      </c>
      <c r="I837" s="119"/>
    </row>
    <row r="838" spans="7:9" x14ac:dyDescent="0.35">
      <c r="G838">
        <v>12016</v>
      </c>
      <c r="H838" s="6">
        <v>863.525890909091</v>
      </c>
      <c r="I838" s="119"/>
    </row>
    <row r="839" spans="7:9" x14ac:dyDescent="0.35">
      <c r="G839">
        <v>12018</v>
      </c>
      <c r="H839" s="6">
        <v>1136.8817963636363</v>
      </c>
      <c r="I839" s="119"/>
    </row>
    <row r="840" spans="7:9" x14ac:dyDescent="0.35">
      <c r="G840">
        <v>12019</v>
      </c>
      <c r="H840" s="6">
        <v>1050.8256509090909</v>
      </c>
      <c r="I840" s="119">
        <v>0</v>
      </c>
    </row>
    <row r="841" spans="7:9" x14ac:dyDescent="0.35">
      <c r="G841">
        <v>12020</v>
      </c>
      <c r="H841" s="6">
        <v>0</v>
      </c>
      <c r="I841" s="119"/>
    </row>
    <row r="842" spans="7:9" x14ac:dyDescent="0.35">
      <c r="G842">
        <v>12021</v>
      </c>
      <c r="H842" s="6">
        <v>1050.0452145454544</v>
      </c>
      <c r="I842" s="119"/>
    </row>
    <row r="843" spans="7:9" x14ac:dyDescent="0.35">
      <c r="G843">
        <v>12022</v>
      </c>
      <c r="H843" s="6">
        <v>497.19250909090908</v>
      </c>
      <c r="I843" s="119"/>
    </row>
    <row r="844" spans="7:9" x14ac:dyDescent="0.35">
      <c r="G844">
        <v>12023</v>
      </c>
      <c r="H844" s="6">
        <v>71.554029090909097</v>
      </c>
      <c r="I844" s="119"/>
    </row>
    <row r="845" spans="7:9" x14ac:dyDescent="0.35">
      <c r="G845">
        <v>12025</v>
      </c>
      <c r="H845" s="6">
        <v>1005.5729381818181</v>
      </c>
      <c r="I845" s="119"/>
    </row>
    <row r="846" spans="7:9" x14ac:dyDescent="0.35">
      <c r="G846">
        <v>13008</v>
      </c>
      <c r="H846" s="6">
        <v>1915.3261090909091</v>
      </c>
      <c r="I846" s="119"/>
    </row>
    <row r="847" spans="7:9" x14ac:dyDescent="0.35">
      <c r="G847">
        <v>13032</v>
      </c>
      <c r="H847" s="6">
        <v>1448.4939345454547</v>
      </c>
      <c r="I847" s="119"/>
    </row>
    <row r="848" spans="7:9" x14ac:dyDescent="0.35">
      <c r="G848">
        <v>13050</v>
      </c>
      <c r="H848" s="6">
        <v>-19.254989090909092</v>
      </c>
      <c r="I848" s="119"/>
    </row>
    <row r="849" spans="7:9" x14ac:dyDescent="0.35">
      <c r="G849">
        <v>13083</v>
      </c>
      <c r="H849" s="6">
        <v>2292.6468945454544</v>
      </c>
      <c r="I849" s="119"/>
    </row>
    <row r="850" spans="7:9" x14ac:dyDescent="0.35">
      <c r="G850">
        <v>13092</v>
      </c>
      <c r="H850" s="6">
        <v>2415.4676145454546</v>
      </c>
      <c r="I850" s="119"/>
    </row>
    <row r="851" spans="7:9" x14ac:dyDescent="0.35">
      <c r="G851">
        <v>13097</v>
      </c>
      <c r="H851" s="6">
        <v>1097.5594472727273</v>
      </c>
      <c r="I851" s="119"/>
    </row>
    <row r="852" spans="7:9" x14ac:dyDescent="0.35">
      <c r="G852">
        <v>13107</v>
      </c>
      <c r="H852" s="6">
        <v>0</v>
      </c>
      <c r="I852" s="119"/>
    </row>
    <row r="853" spans="7:9" x14ac:dyDescent="0.35">
      <c r="G853">
        <v>13147</v>
      </c>
      <c r="H853" s="6">
        <v>1758.7378181818183</v>
      </c>
      <c r="I853" s="119"/>
    </row>
    <row r="854" spans="7:9" x14ac:dyDescent="0.35">
      <c r="G854">
        <v>13150</v>
      </c>
      <c r="H854" s="6">
        <v>1730.3402836363637</v>
      </c>
      <c r="I854" s="119"/>
    </row>
    <row r="855" spans="7:9" x14ac:dyDescent="0.35">
      <c r="G855">
        <v>13172</v>
      </c>
      <c r="H855" s="6">
        <v>989.93686545454557</v>
      </c>
      <c r="I855" s="119"/>
    </row>
    <row r="856" spans="7:9" x14ac:dyDescent="0.35">
      <c r="G856">
        <v>14013</v>
      </c>
      <c r="H856" s="6">
        <v>881.13259636363637</v>
      </c>
      <c r="I856" s="119"/>
    </row>
    <row r="857" spans="7:9" x14ac:dyDescent="0.35">
      <c r="G857">
        <v>14057</v>
      </c>
      <c r="H857" s="6">
        <v>1498.4502109090909</v>
      </c>
      <c r="I857" s="119"/>
    </row>
    <row r="858" spans="7:9" x14ac:dyDescent="0.35">
      <c r="G858">
        <v>14931</v>
      </c>
      <c r="H858" s="6">
        <v>-1096.5517236363637</v>
      </c>
      <c r="I858" s="119"/>
    </row>
    <row r="859" spans="7:9" x14ac:dyDescent="0.35">
      <c r="G859">
        <v>14950</v>
      </c>
      <c r="H859" s="6">
        <v>-765.51723636363636</v>
      </c>
      <c r="I859" s="119"/>
    </row>
    <row r="860" spans="7:9" x14ac:dyDescent="0.35">
      <c r="G860">
        <v>14961</v>
      </c>
      <c r="H860" s="6">
        <v>-1262.0689600000001</v>
      </c>
      <c r="I860" s="119"/>
    </row>
    <row r="861" spans="7:9" x14ac:dyDescent="0.35">
      <c r="G861">
        <v>14972</v>
      </c>
      <c r="H861" s="6">
        <v>-1193.1034472727274</v>
      </c>
      <c r="I861" s="119"/>
    </row>
    <row r="862" spans="7:9" x14ac:dyDescent="0.35">
      <c r="G862">
        <v>14982</v>
      </c>
      <c r="H862" s="6">
        <v>-1503.4482690909092</v>
      </c>
      <c r="I862" s="119"/>
    </row>
    <row r="863" spans="7:9" x14ac:dyDescent="0.35">
      <c r="G863">
        <v>14993</v>
      </c>
      <c r="H863" s="6">
        <v>-1620.6896509090911</v>
      </c>
      <c r="I863" s="119"/>
    </row>
    <row r="864" spans="7:9" x14ac:dyDescent="0.35">
      <c r="G864">
        <v>15004</v>
      </c>
      <c r="H864" s="6">
        <v>-1158.6206836363638</v>
      </c>
      <c r="I864" s="119"/>
    </row>
    <row r="865" spans="7:9" x14ac:dyDescent="0.35">
      <c r="G865">
        <v>15013</v>
      </c>
      <c r="H865" s="6">
        <v>-1544.8275854545454</v>
      </c>
      <c r="I865" s="119"/>
    </row>
    <row r="866" spans="7:9" x14ac:dyDescent="0.35">
      <c r="G866">
        <v>15025</v>
      </c>
      <c r="H866" s="6">
        <v>-1462.0689600000001</v>
      </c>
      <c r="I866" s="119"/>
    </row>
    <row r="867" spans="7:9" x14ac:dyDescent="0.35">
      <c r="G867">
        <v>15027</v>
      </c>
      <c r="H867" s="6">
        <v>3567.2034618181819</v>
      </c>
      <c r="I867" s="119"/>
    </row>
    <row r="868" spans="7:9" x14ac:dyDescent="0.35">
      <c r="G868">
        <v>15035</v>
      </c>
      <c r="H868" s="6">
        <v>-1455.1724072727272</v>
      </c>
      <c r="I868" s="119"/>
    </row>
    <row r="869" spans="7:9" x14ac:dyDescent="0.35">
      <c r="G869">
        <v>15046</v>
      </c>
      <c r="H869" s="6">
        <v>-1013.7930981818181</v>
      </c>
      <c r="I869" s="119"/>
    </row>
    <row r="870" spans="7:9" x14ac:dyDescent="0.35">
      <c r="G870">
        <v>15056</v>
      </c>
      <c r="H870" s="6">
        <v>-1289.6551709090911</v>
      </c>
      <c r="I870" s="119"/>
    </row>
    <row r="871" spans="7:9" x14ac:dyDescent="0.35">
      <c r="G871">
        <v>15078</v>
      </c>
      <c r="H871" s="6">
        <v>127.56499636363638</v>
      </c>
      <c r="I871" s="119"/>
    </row>
    <row r="872" spans="7:9" x14ac:dyDescent="0.35">
      <c r="G872">
        <v>15087</v>
      </c>
      <c r="H872" s="6">
        <v>0</v>
      </c>
      <c r="I872" s="119"/>
    </row>
    <row r="873" spans="7:9" x14ac:dyDescent="0.35">
      <c r="G873">
        <v>15094</v>
      </c>
      <c r="H873" s="6">
        <v>531.93168000000003</v>
      </c>
      <c r="I873" s="119"/>
    </row>
    <row r="874" spans="7:9" x14ac:dyDescent="0.35">
      <c r="G874">
        <v>15096</v>
      </c>
      <c r="H874" s="6">
        <v>-50.429323636363641</v>
      </c>
      <c r="I874" s="119"/>
    </row>
    <row r="875" spans="7:9" x14ac:dyDescent="0.35">
      <c r="G875">
        <v>15098</v>
      </c>
      <c r="H875" s="6">
        <v>-18.821905454545455</v>
      </c>
      <c r="I875" s="119"/>
    </row>
    <row r="876" spans="7:9" x14ac:dyDescent="0.35">
      <c r="G876">
        <v>15104</v>
      </c>
      <c r="H876" s="6">
        <v>-94.436421818181827</v>
      </c>
      <c r="I876" s="119"/>
    </row>
    <row r="877" spans="7:9" x14ac:dyDescent="0.35">
      <c r="G877">
        <v>15106</v>
      </c>
      <c r="H877" s="6">
        <v>-50.043098181818181</v>
      </c>
      <c r="I877" s="119"/>
    </row>
    <row r="878" spans="7:9" x14ac:dyDescent="0.35">
      <c r="G878">
        <v>15109</v>
      </c>
      <c r="H878" s="6">
        <v>-81.07786909090909</v>
      </c>
      <c r="I878" s="119"/>
    </row>
    <row r="879" spans="7:9" x14ac:dyDescent="0.35">
      <c r="G879">
        <v>15110</v>
      </c>
      <c r="H879" s="6">
        <v>-3.5547272727272579</v>
      </c>
      <c r="I879" s="119"/>
    </row>
    <row r="880" spans="7:9" x14ac:dyDescent="0.35">
      <c r="G880">
        <v>15112</v>
      </c>
      <c r="H880" s="6">
        <v>173.96031272727271</v>
      </c>
      <c r="I880" s="119"/>
    </row>
    <row r="881" spans="7:9" x14ac:dyDescent="0.35">
      <c r="G881">
        <v>15115</v>
      </c>
      <c r="H881" s="6">
        <v>-97.218065454545467</v>
      </c>
      <c r="I881" s="119"/>
    </row>
    <row r="882" spans="7:9" x14ac:dyDescent="0.35">
      <c r="G882">
        <v>15124</v>
      </c>
      <c r="H882" s="6">
        <v>526.30367999999999</v>
      </c>
      <c r="I882" s="119"/>
    </row>
    <row r="883" spans="7:9" x14ac:dyDescent="0.35">
      <c r="G883">
        <v>15126</v>
      </c>
      <c r="H883" s="6">
        <v>1449.5253309090913</v>
      </c>
      <c r="I883" s="119"/>
    </row>
    <row r="884" spans="7:9" x14ac:dyDescent="0.35">
      <c r="G884">
        <v>19002</v>
      </c>
      <c r="H884" s="6">
        <v>2299.1043490909092</v>
      </c>
      <c r="I884" s="119"/>
    </row>
    <row r="885" spans="7:9" x14ac:dyDescent="0.35">
      <c r="G885">
        <v>19019</v>
      </c>
      <c r="H885" s="6">
        <v>2011.3458254545455</v>
      </c>
      <c r="I885" s="119"/>
    </row>
    <row r="886" spans="7:9" x14ac:dyDescent="0.35">
      <c r="G886">
        <v>19024</v>
      </c>
      <c r="H886" s="6">
        <v>2288.5710763636362</v>
      </c>
      <c r="I886" s="119"/>
    </row>
    <row r="887" spans="7:9" x14ac:dyDescent="0.35">
      <c r="G887">
        <v>19063</v>
      </c>
      <c r="H887" s="6">
        <v>3472.884414545455</v>
      </c>
      <c r="I887" s="119"/>
    </row>
    <row r="888" spans="7:9" x14ac:dyDescent="0.35">
      <c r="G888">
        <v>19064</v>
      </c>
      <c r="H888" s="6">
        <v>2131.178683636364</v>
      </c>
      <c r="I888" s="119"/>
    </row>
    <row r="889" spans="7:9" x14ac:dyDescent="0.35">
      <c r="G889">
        <v>19088</v>
      </c>
      <c r="H889" s="6">
        <v>730.97770181818191</v>
      </c>
      <c r="I889" s="119"/>
    </row>
    <row r="890" spans="7:9" x14ac:dyDescent="0.35">
      <c r="G890">
        <v>19137</v>
      </c>
      <c r="H890" s="6">
        <v>2316.2186181818183</v>
      </c>
      <c r="I890" s="119"/>
    </row>
    <row r="891" spans="7:9" x14ac:dyDescent="0.35">
      <c r="G891">
        <v>19147</v>
      </c>
      <c r="H891" s="6">
        <v>2538.4807563636364</v>
      </c>
      <c r="I891" s="119"/>
    </row>
    <row r="892" spans="7:9" x14ac:dyDescent="0.35">
      <c r="G892">
        <v>19148</v>
      </c>
      <c r="H892" s="6">
        <v>2343.9604945454548</v>
      </c>
      <c r="I892" s="119"/>
    </row>
    <row r="893" spans="7:9" x14ac:dyDescent="0.35">
      <c r="G893">
        <v>19156</v>
      </c>
      <c r="H893" s="6">
        <v>2521.2670909090912</v>
      </c>
      <c r="I893" s="119"/>
    </row>
    <row r="894" spans="7:9" x14ac:dyDescent="0.35">
      <c r="G894">
        <v>19200</v>
      </c>
      <c r="H894" s="6">
        <v>778.73483636363642</v>
      </c>
      <c r="I894" s="119"/>
    </row>
    <row r="895" spans="7:9" x14ac:dyDescent="0.35">
      <c r="G895">
        <v>19215</v>
      </c>
      <c r="H895" s="6">
        <v>2064.2259636363638</v>
      </c>
      <c r="I895" s="119"/>
    </row>
    <row r="896" spans="7:9" x14ac:dyDescent="0.35">
      <c r="G896">
        <v>19219</v>
      </c>
      <c r="H896" s="6">
        <v>1772.9339272727275</v>
      </c>
      <c r="I896" s="119"/>
    </row>
    <row r="897" spans="7:9" x14ac:dyDescent="0.35">
      <c r="G897">
        <v>19228</v>
      </c>
      <c r="H897" s="6">
        <v>2160.9556436363637</v>
      </c>
      <c r="I897" s="119"/>
    </row>
    <row r="898" spans="7:9" x14ac:dyDescent="0.35">
      <c r="G898">
        <v>19235</v>
      </c>
      <c r="H898" s="6">
        <v>1459.3655636363637</v>
      </c>
      <c r="I898" s="119"/>
    </row>
    <row r="899" spans="7:9" x14ac:dyDescent="0.35">
      <c r="G899">
        <v>19246</v>
      </c>
      <c r="H899" s="6">
        <v>1163.7368800000002</v>
      </c>
      <c r="I899" s="119"/>
    </row>
    <row r="900" spans="7:9" x14ac:dyDescent="0.35">
      <c r="G900">
        <v>19249</v>
      </c>
      <c r="H900" s="6">
        <v>5213.6928654545454</v>
      </c>
      <c r="I900" s="119"/>
    </row>
    <row r="901" spans="7:9" x14ac:dyDescent="0.35">
      <c r="G901">
        <v>19260</v>
      </c>
      <c r="H901" s="6">
        <v>3851.8278109090916</v>
      </c>
      <c r="I901" s="119"/>
    </row>
    <row r="902" spans="7:9" x14ac:dyDescent="0.35">
      <c r="G902">
        <v>19268</v>
      </c>
      <c r="H902" s="6">
        <v>2287.5511709090911</v>
      </c>
      <c r="I902" s="119"/>
    </row>
    <row r="903" spans="7:9" x14ac:dyDescent="0.35">
      <c r="G903">
        <v>19278</v>
      </c>
      <c r="H903" s="6">
        <v>738.49968727272733</v>
      </c>
      <c r="I903" s="119"/>
    </row>
    <row r="904" spans="7:9" x14ac:dyDescent="0.35">
      <c r="G904">
        <v>19286</v>
      </c>
      <c r="H904" s="6">
        <v>1580.2364727272727</v>
      </c>
      <c r="I904" s="119"/>
    </row>
    <row r="905" spans="7:9" x14ac:dyDescent="0.35">
      <c r="G905">
        <v>19291</v>
      </c>
      <c r="H905" s="6">
        <v>3638.9827345454551</v>
      </c>
      <c r="I905" s="119"/>
    </row>
    <row r="906" spans="7:9" x14ac:dyDescent="0.35">
      <c r="G906">
        <v>19310</v>
      </c>
      <c r="H906" s="6">
        <v>1471.8968072727273</v>
      </c>
      <c r="I906" s="119"/>
    </row>
    <row r="907" spans="7:9" x14ac:dyDescent="0.35">
      <c r="G907">
        <v>19348</v>
      </c>
      <c r="H907" s="6">
        <v>4051.9756945454546</v>
      </c>
      <c r="I907" s="119"/>
    </row>
    <row r="908" spans="7:9" x14ac:dyDescent="0.35">
      <c r="G908">
        <v>19411</v>
      </c>
      <c r="H908" s="6">
        <v>1606.5828363636365</v>
      </c>
      <c r="I908" s="119"/>
    </row>
    <row r="909" spans="7:9" x14ac:dyDescent="0.35">
      <c r="G909">
        <v>19417</v>
      </c>
      <c r="H909" s="6">
        <v>1976.6424145454546</v>
      </c>
      <c r="I909" s="119"/>
    </row>
    <row r="910" spans="7:9" x14ac:dyDescent="0.35">
      <c r="G910">
        <v>20036</v>
      </c>
      <c r="H910" s="6">
        <v>-137.64346909090909</v>
      </c>
      <c r="I910" s="119"/>
    </row>
    <row r="911" spans="7:9" x14ac:dyDescent="0.35">
      <c r="G911">
        <v>20044</v>
      </c>
      <c r="H911" s="6">
        <v>1516.4624145454545</v>
      </c>
      <c r="I911" s="119"/>
    </row>
    <row r="912" spans="7:9" x14ac:dyDescent="0.35">
      <c r="G912">
        <v>20047</v>
      </c>
      <c r="H912" s="6">
        <v>2021.303730909091</v>
      </c>
      <c r="I912" s="119"/>
    </row>
    <row r="913" spans="7:9" x14ac:dyDescent="0.35">
      <c r="G913">
        <v>20061</v>
      </c>
      <c r="H913" s="6">
        <v>1526.5417600000001</v>
      </c>
      <c r="I913" s="119"/>
    </row>
    <row r="914" spans="7:9" x14ac:dyDescent="0.35">
      <c r="G914">
        <v>20100</v>
      </c>
      <c r="H914" s="6">
        <v>1208.8795927272729</v>
      </c>
      <c r="I914" s="119"/>
    </row>
    <row r="915" spans="7:9" x14ac:dyDescent="0.35">
      <c r="G915">
        <v>20139</v>
      </c>
      <c r="H915" s="6">
        <v>651.13146181818183</v>
      </c>
      <c r="I915" s="119"/>
    </row>
    <row r="916" spans="7:9" x14ac:dyDescent="0.35">
      <c r="G916">
        <v>20144</v>
      </c>
      <c r="H916" s="6">
        <v>2254.1689963636363</v>
      </c>
      <c r="I916" s="119"/>
    </row>
    <row r="917" spans="7:9" x14ac:dyDescent="0.35">
      <c r="G917">
        <v>20164</v>
      </c>
      <c r="H917" s="6">
        <v>2099.5048509090911</v>
      </c>
      <c r="I917" s="119"/>
    </row>
    <row r="918" spans="7:9" x14ac:dyDescent="0.35">
      <c r="G918">
        <v>20166</v>
      </c>
      <c r="H918" s="6">
        <v>3518.1286254545457</v>
      </c>
      <c r="I918" s="119"/>
    </row>
    <row r="919" spans="7:9" x14ac:dyDescent="0.35">
      <c r="G919">
        <v>20167</v>
      </c>
      <c r="H919" s="6">
        <v>0</v>
      </c>
      <c r="I919" s="119"/>
    </row>
    <row r="920" spans="7:9" x14ac:dyDescent="0.35">
      <c r="G920">
        <v>20178</v>
      </c>
      <c r="H920" s="6">
        <v>2784.8716436363638</v>
      </c>
      <c r="I920" s="119"/>
    </row>
    <row r="921" spans="7:9" x14ac:dyDescent="0.35">
      <c r="G921">
        <v>20185</v>
      </c>
      <c r="H921" s="6">
        <v>1565.1794763636362</v>
      </c>
      <c r="I921" s="119"/>
    </row>
    <row r="922" spans="7:9" x14ac:dyDescent="0.35">
      <c r="G922">
        <v>20231</v>
      </c>
      <c r="H922" s="6">
        <v>1760.6541818181818</v>
      </c>
      <c r="I922" s="119"/>
    </row>
    <row r="923" spans="7:9" x14ac:dyDescent="0.35">
      <c r="G923">
        <v>20255</v>
      </c>
      <c r="H923" s="6">
        <v>1564.4666472727272</v>
      </c>
      <c r="I923" s="119"/>
    </row>
    <row r="924" spans="7:9" x14ac:dyDescent="0.35">
      <c r="G924">
        <v>20266</v>
      </c>
      <c r="H924" s="6">
        <v>1518.3096145454547</v>
      </c>
      <c r="I924" s="119"/>
    </row>
    <row r="925" spans="7:9" x14ac:dyDescent="0.35">
      <c r="G925">
        <v>20269</v>
      </c>
      <c r="H925" s="6">
        <v>1543.3039636363637</v>
      </c>
      <c r="I925" s="119"/>
    </row>
    <row r="926" spans="7:9" x14ac:dyDescent="0.35">
      <c r="G926">
        <v>20278</v>
      </c>
      <c r="H926" s="6">
        <v>1201.6406400000001</v>
      </c>
      <c r="I926" s="119"/>
    </row>
    <row r="927" spans="7:9" x14ac:dyDescent="0.35">
      <c r="G927">
        <v>20289</v>
      </c>
      <c r="H927" s="6">
        <v>3481.7167272727274</v>
      </c>
      <c r="I927" s="119"/>
    </row>
    <row r="928" spans="7:9" x14ac:dyDescent="0.35">
      <c r="G928">
        <v>20294</v>
      </c>
      <c r="H928" s="6">
        <v>2285.8270036363638</v>
      </c>
      <c r="I928" s="119"/>
    </row>
    <row r="929" spans="7:9" x14ac:dyDescent="0.35">
      <c r="G929">
        <v>20299</v>
      </c>
      <c r="H929" s="6">
        <v>2076.9987054545454</v>
      </c>
      <c r="I929" s="119"/>
    </row>
    <row r="930" spans="7:9" x14ac:dyDescent="0.35">
      <c r="G930">
        <v>20300</v>
      </c>
      <c r="H930" s="6">
        <v>-102.60832727272728</v>
      </c>
      <c r="I930" s="119"/>
    </row>
    <row r="931" spans="7:9" x14ac:dyDescent="0.35">
      <c r="G931">
        <v>20427</v>
      </c>
      <c r="H931" s="6">
        <v>-143.55142545454547</v>
      </c>
      <c r="I931" s="119"/>
    </row>
    <row r="932" spans="7:9" x14ac:dyDescent="0.35">
      <c r="G932">
        <v>22700</v>
      </c>
      <c r="H932" s="6">
        <v>15760.928240000001</v>
      </c>
      <c r="I932" s="119"/>
    </row>
    <row r="933" spans="7:9" x14ac:dyDescent="0.35">
      <c r="G933">
        <v>24006</v>
      </c>
      <c r="H933" s="6">
        <v>2512.1665600000006</v>
      </c>
      <c r="I933" s="119"/>
    </row>
    <row r="934" spans="7:9" x14ac:dyDescent="0.35">
      <c r="G934">
        <v>24018</v>
      </c>
      <c r="H934" s="6">
        <v>2047.1728654545457</v>
      </c>
      <c r="I934" s="119"/>
    </row>
    <row r="935" spans="7:9" x14ac:dyDescent="0.35">
      <c r="G935">
        <v>24026</v>
      </c>
      <c r="H935" s="6">
        <v>1233.7607127272729</v>
      </c>
      <c r="I935" s="119"/>
    </row>
    <row r="936" spans="7:9" x14ac:dyDescent="0.35">
      <c r="G936">
        <v>24032</v>
      </c>
      <c r="H936" s="6">
        <v>2841.785694545455</v>
      </c>
      <c r="I936" s="119"/>
    </row>
    <row r="937" spans="7:9" x14ac:dyDescent="0.35">
      <c r="G937">
        <v>24064</v>
      </c>
      <c r="H937" s="6">
        <v>2063.0762909090909</v>
      </c>
      <c r="I937" s="119"/>
    </row>
    <row r="938" spans="7:9" x14ac:dyDescent="0.35">
      <c r="G938">
        <v>24065</v>
      </c>
      <c r="H938" s="6">
        <v>2217.9874327272728</v>
      </c>
      <c r="I938" s="119"/>
    </row>
    <row r="939" spans="7:9" x14ac:dyDescent="0.35">
      <c r="G939">
        <v>25027</v>
      </c>
      <c r="H939" s="6">
        <v>1257.114850909091</v>
      </c>
      <c r="I939" s="119"/>
    </row>
    <row r="940" spans="7:9" x14ac:dyDescent="0.35">
      <c r="G940">
        <v>25082</v>
      </c>
      <c r="H940" s="6">
        <v>1306.0404145454547</v>
      </c>
      <c r="I940" s="119"/>
    </row>
    <row r="941" spans="7:9" x14ac:dyDescent="0.35">
      <c r="G941">
        <v>25088</v>
      </c>
      <c r="H941" s="6">
        <v>0</v>
      </c>
      <c r="I941" s="119"/>
    </row>
    <row r="942" spans="7:9" x14ac:dyDescent="0.35">
      <c r="G942">
        <v>25101</v>
      </c>
      <c r="H942" s="6">
        <v>1541.6848363636364</v>
      </c>
      <c r="I942" s="119"/>
    </row>
    <row r="943" spans="7:9" x14ac:dyDescent="0.35">
      <c r="G943">
        <v>26002</v>
      </c>
      <c r="H943" s="6">
        <v>386.8798690909091</v>
      </c>
      <c r="I943" s="119"/>
    </row>
    <row r="944" spans="7:9" x14ac:dyDescent="0.35">
      <c r="G944">
        <v>27039</v>
      </c>
      <c r="H944" s="6">
        <v>2234.8420072727272</v>
      </c>
      <c r="I944" s="119"/>
    </row>
    <row r="945" spans="7:9" x14ac:dyDescent="0.35">
      <c r="G945">
        <v>27308</v>
      </c>
      <c r="H945" s="6">
        <v>102.05294545454547</v>
      </c>
      <c r="I945" s="119"/>
    </row>
    <row r="946" spans="7:9" x14ac:dyDescent="0.35">
      <c r="G946">
        <v>27310</v>
      </c>
      <c r="H946" s="6">
        <v>-59.985170909090918</v>
      </c>
      <c r="I946" s="119"/>
    </row>
    <row r="947" spans="7:9" x14ac:dyDescent="0.35">
      <c r="G947">
        <v>27322</v>
      </c>
      <c r="H947" s="6">
        <v>1538.135701818182</v>
      </c>
      <c r="I947" s="119"/>
    </row>
    <row r="948" spans="7:9" x14ac:dyDescent="0.35">
      <c r="G948">
        <v>27326</v>
      </c>
      <c r="H948" s="6">
        <v>2297.3766763636363</v>
      </c>
      <c r="I948" s="119"/>
    </row>
    <row r="949" spans="7:9" x14ac:dyDescent="0.35">
      <c r="G949">
        <v>27910</v>
      </c>
      <c r="H949" s="6">
        <v>409.98137454545463</v>
      </c>
      <c r="I949" s="119"/>
    </row>
    <row r="950" spans="7:9" x14ac:dyDescent="0.35">
      <c r="G950">
        <v>27912</v>
      </c>
      <c r="H950" s="6">
        <v>-55.066036363636364</v>
      </c>
      <c r="I950" s="119"/>
    </row>
    <row r="951" spans="7:9" x14ac:dyDescent="0.35">
      <c r="G951">
        <v>27989</v>
      </c>
      <c r="H951" s="6">
        <v>3450.8377963636362</v>
      </c>
      <c r="I951" s="119"/>
    </row>
    <row r="952" spans="7:9" x14ac:dyDescent="0.35">
      <c r="G952">
        <v>27994</v>
      </c>
      <c r="H952" s="6">
        <v>-34.90259636363637</v>
      </c>
      <c r="I952" s="119"/>
    </row>
    <row r="953" spans="7:9" x14ac:dyDescent="0.35">
      <c r="G953">
        <v>28003</v>
      </c>
      <c r="H953" s="6">
        <v>1079.2115054545454</v>
      </c>
      <c r="I953" s="119"/>
    </row>
    <row r="954" spans="7:9" x14ac:dyDescent="0.35">
      <c r="G954">
        <v>29016</v>
      </c>
      <c r="H954" s="6">
        <v>988.93083636363644</v>
      </c>
      <c r="I954" s="119"/>
    </row>
    <row r="955" spans="7:9" x14ac:dyDescent="0.35">
      <c r="G955">
        <v>29025</v>
      </c>
      <c r="H955" s="6">
        <v>3479.0235200000006</v>
      </c>
      <c r="I955" s="119"/>
    </row>
    <row r="956" spans="7:9" x14ac:dyDescent="0.35">
      <c r="G956">
        <v>29064</v>
      </c>
      <c r="H956" s="6">
        <v>-64.846909090909094</v>
      </c>
      <c r="I956" s="119"/>
    </row>
    <row r="957" spans="7:9" x14ac:dyDescent="0.35">
      <c r="G957">
        <v>29066</v>
      </c>
      <c r="H957" s="6">
        <v>1226.0644872727273</v>
      </c>
      <c r="I957" s="119"/>
    </row>
    <row r="958" spans="7:9" x14ac:dyDescent="0.35">
      <c r="G958">
        <v>29101</v>
      </c>
      <c r="H958" s="6">
        <v>2330.9717527272728</v>
      </c>
      <c r="I958" s="119"/>
    </row>
    <row r="959" spans="7:9" x14ac:dyDescent="0.35">
      <c r="G959">
        <v>29186</v>
      </c>
      <c r="H959" s="6">
        <v>2028.4540072727277</v>
      </c>
      <c r="I959" s="119"/>
    </row>
    <row r="960" spans="7:9" x14ac:dyDescent="0.35">
      <c r="G960">
        <v>29197</v>
      </c>
      <c r="H960" s="6">
        <v>0</v>
      </c>
      <c r="I960" s="119"/>
    </row>
    <row r="961" spans="7:9" x14ac:dyDescent="0.35">
      <c r="G961">
        <v>29198</v>
      </c>
      <c r="H961" s="6">
        <v>1312.2489090909094</v>
      </c>
      <c r="I961" s="119"/>
    </row>
    <row r="962" spans="7:9" x14ac:dyDescent="0.35">
      <c r="G962">
        <v>29200</v>
      </c>
      <c r="H962" s="6">
        <v>1604.7475709090911</v>
      </c>
      <c r="I962" s="119"/>
    </row>
    <row r="963" spans="7:9" x14ac:dyDescent="0.35">
      <c r="G963">
        <v>29204</v>
      </c>
      <c r="H963" s="6">
        <v>0</v>
      </c>
      <c r="I963" s="119"/>
    </row>
    <row r="964" spans="7:9" x14ac:dyDescent="0.35">
      <c r="G964">
        <v>29251</v>
      </c>
      <c r="H964" s="6">
        <v>1536.0735200000001</v>
      </c>
      <c r="I964" s="119"/>
    </row>
    <row r="965" spans="7:9" x14ac:dyDescent="0.35">
      <c r="G965">
        <v>30003</v>
      </c>
      <c r="H965" s="6">
        <v>2273.2614181818185</v>
      </c>
      <c r="I965" s="119"/>
    </row>
    <row r="966" spans="7:9" x14ac:dyDescent="0.35">
      <c r="G966">
        <v>30027</v>
      </c>
      <c r="H966" s="6">
        <v>3440.8494545454546</v>
      </c>
      <c r="I966" s="119"/>
    </row>
    <row r="967" spans="7:9" x14ac:dyDescent="0.35">
      <c r="G967">
        <v>30070</v>
      </c>
      <c r="H967" s="6">
        <v>1261.6111345454547</v>
      </c>
      <c r="I967" s="119"/>
    </row>
    <row r="968" spans="7:9" x14ac:dyDescent="0.35">
      <c r="G968">
        <v>30166</v>
      </c>
      <c r="H968" s="6">
        <v>1624.8725381818183</v>
      </c>
      <c r="I968" s="119"/>
    </row>
    <row r="969" spans="7:9" x14ac:dyDescent="0.35">
      <c r="G969">
        <v>30173</v>
      </c>
      <c r="H969" s="6">
        <v>2122.0033018181816</v>
      </c>
      <c r="I969" s="119"/>
    </row>
    <row r="970" spans="7:9" x14ac:dyDescent="0.35">
      <c r="G970">
        <v>30243</v>
      </c>
      <c r="H970" s="6">
        <v>2246.212930909091</v>
      </c>
      <c r="I970" s="119"/>
    </row>
    <row r="971" spans="7:9" x14ac:dyDescent="0.35">
      <c r="G971">
        <v>30252</v>
      </c>
      <c r="H971" s="6">
        <v>2203.8795709090909</v>
      </c>
      <c r="I971" s="119"/>
    </row>
    <row r="972" spans="7:9" x14ac:dyDescent="0.35">
      <c r="G972">
        <v>30267</v>
      </c>
      <c r="H972" s="6">
        <v>1479.5404945454545</v>
      </c>
      <c r="I972" s="119"/>
    </row>
    <row r="973" spans="7:9" x14ac:dyDescent="0.35">
      <c r="G973">
        <v>30283</v>
      </c>
      <c r="H973" s="6">
        <v>39.625985454545457</v>
      </c>
      <c r="I973" s="119"/>
    </row>
    <row r="974" spans="7:9" x14ac:dyDescent="0.35">
      <c r="G974">
        <v>30291</v>
      </c>
      <c r="H974" s="6">
        <v>2389.9247127272729</v>
      </c>
      <c r="I974" s="119"/>
    </row>
    <row r="975" spans="7:9" x14ac:dyDescent="0.35">
      <c r="G975">
        <v>30321</v>
      </c>
      <c r="H975" s="6">
        <v>2027.2474472727274</v>
      </c>
      <c r="I975" s="119"/>
    </row>
    <row r="976" spans="7:9" x14ac:dyDescent="0.35">
      <c r="G976">
        <v>30342</v>
      </c>
      <c r="H976" s="6">
        <v>0</v>
      </c>
      <c r="I976" s="119"/>
    </row>
    <row r="977" spans="7:9" x14ac:dyDescent="0.35">
      <c r="G977">
        <v>30354</v>
      </c>
      <c r="H977" s="6">
        <v>1387.7642545454546</v>
      </c>
      <c r="I977" s="119"/>
    </row>
    <row r="978" spans="7:9" x14ac:dyDescent="0.35">
      <c r="G978">
        <v>30365</v>
      </c>
      <c r="H978" s="6">
        <v>1411.2085672727274</v>
      </c>
      <c r="I978" s="119"/>
    </row>
    <row r="979" spans="7:9" x14ac:dyDescent="0.35">
      <c r="G979">
        <v>30370</v>
      </c>
      <c r="H979" s="6">
        <v>1594.2880218181817</v>
      </c>
      <c r="I979" s="119"/>
    </row>
    <row r="980" spans="7:9" x14ac:dyDescent="0.35">
      <c r="G980">
        <v>30371</v>
      </c>
      <c r="H980" s="6">
        <v>1503.4011490909093</v>
      </c>
      <c r="I980" s="119"/>
    </row>
    <row r="981" spans="7:9" x14ac:dyDescent="0.35">
      <c r="G981">
        <v>30373</v>
      </c>
      <c r="H981" s="6">
        <v>2578.416603636364</v>
      </c>
      <c r="I981" s="119"/>
    </row>
    <row r="982" spans="7:9" x14ac:dyDescent="0.35">
      <c r="G982">
        <v>30380</v>
      </c>
      <c r="H982" s="6">
        <v>2280.8420509090911</v>
      </c>
      <c r="I982" s="119"/>
    </row>
    <row r="983" spans="7:9" x14ac:dyDescent="0.35">
      <c r="G983">
        <v>30381</v>
      </c>
      <c r="H983" s="6">
        <v>1905.4861236363636</v>
      </c>
      <c r="I983" s="119"/>
    </row>
    <row r="984" spans="7:9" x14ac:dyDescent="0.35">
      <c r="G984">
        <v>30384</v>
      </c>
      <c r="H984" s="6">
        <v>1217.3045090909093</v>
      </c>
      <c r="I984" s="119"/>
    </row>
    <row r="985" spans="7:9" x14ac:dyDescent="0.35">
      <c r="G985">
        <v>30386</v>
      </c>
      <c r="H985" s="6">
        <v>1265.8934036363637</v>
      </c>
      <c r="I985" s="119"/>
    </row>
    <row r="986" spans="7:9" x14ac:dyDescent="0.35">
      <c r="G986">
        <v>30392</v>
      </c>
      <c r="H986" s="6">
        <v>0</v>
      </c>
      <c r="I986" s="119"/>
    </row>
    <row r="987" spans="7:9" x14ac:dyDescent="0.35">
      <c r="G987">
        <v>30397</v>
      </c>
      <c r="H987" s="6">
        <v>2626.7255781818185</v>
      </c>
      <c r="I987" s="119"/>
    </row>
    <row r="988" spans="7:9" x14ac:dyDescent="0.35">
      <c r="G988">
        <v>30430</v>
      </c>
      <c r="H988" s="6">
        <v>1201.3415054545455</v>
      </c>
      <c r="I988" s="119"/>
    </row>
    <row r="989" spans="7:9" x14ac:dyDescent="0.35">
      <c r="G989">
        <v>30431</v>
      </c>
      <c r="H989" s="6">
        <v>82.578043636363645</v>
      </c>
      <c r="I989" s="119"/>
    </row>
    <row r="990" spans="7:9" x14ac:dyDescent="0.35">
      <c r="G990">
        <v>30500</v>
      </c>
      <c r="H990" s="6">
        <v>1295.842450909091</v>
      </c>
      <c r="I990" s="119"/>
    </row>
    <row r="991" spans="7:9" x14ac:dyDescent="0.35">
      <c r="G991">
        <v>30501</v>
      </c>
      <c r="H991" s="6">
        <v>2132.3878254545457</v>
      </c>
      <c r="I991" s="119"/>
    </row>
    <row r="992" spans="7:9" x14ac:dyDescent="0.35">
      <c r="G992">
        <v>30502</v>
      </c>
      <c r="H992" s="6">
        <v>964.5396145454547</v>
      </c>
      <c r="I992" s="119"/>
    </row>
    <row r="993" spans="7:9" x14ac:dyDescent="0.35">
      <c r="G993">
        <v>30503</v>
      </c>
      <c r="H993" s="6">
        <v>1870.0401818181822</v>
      </c>
      <c r="I993" s="119"/>
    </row>
    <row r="994" spans="7:9" x14ac:dyDescent="0.35">
      <c r="G994">
        <v>30504</v>
      </c>
      <c r="H994" s="6">
        <v>1686.3856945454547</v>
      </c>
      <c r="I994" s="119"/>
    </row>
    <row r="995" spans="7:9" x14ac:dyDescent="0.35">
      <c r="G995">
        <v>30574</v>
      </c>
      <c r="H995" s="6">
        <v>-62.919163636363635</v>
      </c>
      <c r="I995" s="119"/>
    </row>
    <row r="996" spans="7:9" x14ac:dyDescent="0.35">
      <c r="G996">
        <v>31300</v>
      </c>
      <c r="H996" s="6">
        <v>1236.5998763636364</v>
      </c>
      <c r="I996" s="119"/>
    </row>
    <row r="997" spans="7:9" x14ac:dyDescent="0.35">
      <c r="G997">
        <v>32500</v>
      </c>
      <c r="H997" s="6">
        <v>-116.07396363636366</v>
      </c>
      <c r="I997" s="119"/>
    </row>
    <row r="998" spans="7:9" x14ac:dyDescent="0.35">
      <c r="G998">
        <v>33003</v>
      </c>
      <c r="H998" s="6">
        <v>1479.5975345454547</v>
      </c>
      <c r="I998" s="119"/>
    </row>
    <row r="999" spans="7:9" x14ac:dyDescent="0.35">
      <c r="G999">
        <v>33010</v>
      </c>
      <c r="H999" s="6">
        <v>1481.9772290909093</v>
      </c>
      <c r="I999" s="119"/>
    </row>
    <row r="1000" spans="7:9" x14ac:dyDescent="0.35">
      <c r="G1000">
        <v>33037</v>
      </c>
      <c r="H1000" s="6">
        <v>1321.2643563636366</v>
      </c>
      <c r="I1000" s="119"/>
    </row>
    <row r="1001" spans="7:9" x14ac:dyDescent="0.35">
      <c r="G1001">
        <v>33071</v>
      </c>
      <c r="H1001" s="6">
        <v>1544.5348145454545</v>
      </c>
      <c r="I1001" s="119"/>
    </row>
    <row r="1002" spans="7:9" x14ac:dyDescent="0.35">
      <c r="G1002">
        <v>34014</v>
      </c>
      <c r="H1002" s="6">
        <v>-39.564247272727279</v>
      </c>
      <c r="I1002" s="119"/>
    </row>
    <row r="1003" spans="7:9" x14ac:dyDescent="0.35">
      <c r="G1003">
        <v>34015</v>
      </c>
      <c r="H1003" s="6">
        <v>-158.10006545454547</v>
      </c>
      <c r="I1003" s="119"/>
    </row>
    <row r="1004" spans="7:9" x14ac:dyDescent="0.35">
      <c r="G1004">
        <v>37305</v>
      </c>
      <c r="H1004" s="6">
        <v>0</v>
      </c>
      <c r="I1004" s="119"/>
    </row>
    <row r="1005" spans="7:9" x14ac:dyDescent="0.35">
      <c r="G1005">
        <v>39010</v>
      </c>
      <c r="H1005" s="6">
        <v>1700.7881454545457</v>
      </c>
      <c r="I1005" s="119"/>
    </row>
    <row r="1006" spans="7:9" x14ac:dyDescent="0.35">
      <c r="G1006">
        <v>39200</v>
      </c>
      <c r="H1006" s="6">
        <v>5066.0016727272732</v>
      </c>
      <c r="I1006" s="119"/>
    </row>
    <row r="1007" spans="7:9" x14ac:dyDescent="0.35">
      <c r="G1007">
        <v>39262</v>
      </c>
      <c r="H1007" s="6">
        <v>0</v>
      </c>
      <c r="I1007" s="119"/>
    </row>
    <row r="1008" spans="7:9" x14ac:dyDescent="0.35">
      <c r="G1008">
        <v>39748</v>
      </c>
      <c r="H1008" s="6">
        <v>0</v>
      </c>
      <c r="I1008" s="119"/>
    </row>
    <row r="1009" spans="7:9" x14ac:dyDescent="0.35">
      <c r="G1009">
        <v>39770</v>
      </c>
      <c r="H1009" s="6">
        <v>891.70901818181812</v>
      </c>
      <c r="I1009" s="119"/>
    </row>
    <row r="1010" spans="7:9" x14ac:dyDescent="0.35">
      <c r="G1010">
        <v>39771</v>
      </c>
      <c r="H1010" s="6">
        <v>1079.72776</v>
      </c>
      <c r="I1010" s="119"/>
    </row>
    <row r="1011" spans="7:9" x14ac:dyDescent="0.35">
      <c r="G1011">
        <v>39774</v>
      </c>
      <c r="H1011" s="6">
        <v>1106.0424581818183</v>
      </c>
      <c r="I1011" s="119"/>
    </row>
    <row r="1012" spans="7:9" x14ac:dyDescent="0.35">
      <c r="G1012">
        <v>39803</v>
      </c>
      <c r="H1012" s="6">
        <v>1025.5954254545454</v>
      </c>
      <c r="I1012" s="119"/>
    </row>
    <row r="1013" spans="7:9" x14ac:dyDescent="0.35">
      <c r="G1013">
        <v>39833</v>
      </c>
      <c r="H1013" s="6">
        <v>1070.5746254545454</v>
      </c>
      <c r="I1013" s="119"/>
    </row>
    <row r="1014" spans="7:9" x14ac:dyDescent="0.35">
      <c r="G1014">
        <v>40129</v>
      </c>
      <c r="H1014" s="6">
        <v>683.96543999999994</v>
      </c>
      <c r="I1014" s="119"/>
    </row>
    <row r="1015" spans="7:9" x14ac:dyDescent="0.35">
      <c r="G1015">
        <v>40148</v>
      </c>
      <c r="H1015" s="6">
        <v>2055.1234909090908</v>
      </c>
      <c r="I1015" s="119"/>
    </row>
    <row r="1016" spans="7:9" x14ac:dyDescent="0.35">
      <c r="G1016">
        <v>40192</v>
      </c>
      <c r="H1016" s="6">
        <v>2678.1921600000005</v>
      </c>
      <c r="I1016" s="119"/>
    </row>
    <row r="1017" spans="7:9" x14ac:dyDescent="0.35">
      <c r="G1017">
        <v>40223</v>
      </c>
      <c r="H1017" s="6">
        <v>512.35197090909094</v>
      </c>
      <c r="I1017" s="119"/>
    </row>
    <row r="1018" spans="7:9" x14ac:dyDescent="0.35">
      <c r="G1018">
        <v>40241</v>
      </c>
      <c r="H1018" s="6">
        <v>1848.6450036363638</v>
      </c>
      <c r="I1018" s="119"/>
    </row>
    <row r="1019" spans="7:9" x14ac:dyDescent="0.35">
      <c r="G1019">
        <v>40251</v>
      </c>
      <c r="H1019" s="6">
        <v>1258.8340072727274</v>
      </c>
      <c r="I1019" s="119"/>
    </row>
    <row r="1020" spans="7:9" x14ac:dyDescent="0.35">
      <c r="G1020">
        <v>40255</v>
      </c>
      <c r="H1020" s="6">
        <v>2124.6451781818182</v>
      </c>
      <c r="I1020" s="119"/>
    </row>
    <row r="1021" spans="7:9" x14ac:dyDescent="0.35">
      <c r="G1021">
        <v>40261</v>
      </c>
      <c r="H1021" s="6">
        <v>2630.1931927272726</v>
      </c>
      <c r="I1021" s="119"/>
    </row>
    <row r="1022" spans="7:9" x14ac:dyDescent="0.35">
      <c r="G1022">
        <v>40269</v>
      </c>
      <c r="H1022" s="6">
        <v>1602.9500945454547</v>
      </c>
      <c r="I1022" s="119"/>
    </row>
    <row r="1023" spans="7:9" x14ac:dyDescent="0.35">
      <c r="G1023">
        <v>40273</v>
      </c>
      <c r="H1023" s="6">
        <v>1844.4397672727273</v>
      </c>
      <c r="I1023" s="119"/>
    </row>
    <row r="1024" spans="7:9" x14ac:dyDescent="0.35">
      <c r="G1024">
        <v>40278</v>
      </c>
      <c r="H1024" s="6">
        <v>2270.7161745454546</v>
      </c>
      <c r="I1024" s="119"/>
    </row>
    <row r="1025" spans="7:9" x14ac:dyDescent="0.35">
      <c r="G1025">
        <v>40322</v>
      </c>
      <c r="H1025" s="6">
        <v>1008.0802763636365</v>
      </c>
      <c r="I1025" s="119"/>
    </row>
    <row r="1026" spans="7:9" x14ac:dyDescent="0.35">
      <c r="G1026">
        <v>40331</v>
      </c>
      <c r="H1026" s="6">
        <v>1552.3892872727274</v>
      </c>
      <c r="I1026" s="119"/>
    </row>
    <row r="1027" spans="7:9" x14ac:dyDescent="0.35">
      <c r="G1027">
        <v>40337</v>
      </c>
      <c r="H1027" s="6">
        <v>1997.0904945454547</v>
      </c>
      <c r="I1027" s="119"/>
    </row>
    <row r="1028" spans="7:9" x14ac:dyDescent="0.35">
      <c r="G1028">
        <v>40338</v>
      </c>
      <c r="H1028" s="6">
        <v>1928.7952218181817</v>
      </c>
      <c r="I1028" s="119"/>
    </row>
    <row r="1029" spans="7:9" x14ac:dyDescent="0.35">
      <c r="G1029">
        <v>40364</v>
      </c>
      <c r="H1029" s="6">
        <v>0</v>
      </c>
      <c r="I1029" s="119"/>
    </row>
    <row r="1030" spans="7:9" x14ac:dyDescent="0.35">
      <c r="G1030">
        <v>40383</v>
      </c>
      <c r="H1030" s="6">
        <v>1561.9089745454548</v>
      </c>
      <c r="I1030" s="119"/>
    </row>
    <row r="1031" spans="7:9" x14ac:dyDescent="0.35">
      <c r="G1031">
        <v>40401</v>
      </c>
      <c r="H1031" s="6">
        <v>0</v>
      </c>
      <c r="I1031" s="119"/>
    </row>
    <row r="1032" spans="7:9" x14ac:dyDescent="0.35">
      <c r="G1032">
        <v>40402</v>
      </c>
      <c r="H1032" s="6">
        <v>1605.9250181818184</v>
      </c>
      <c r="I1032" s="119"/>
    </row>
    <row r="1033" spans="7:9" x14ac:dyDescent="0.35">
      <c r="G1033">
        <v>40421</v>
      </c>
      <c r="H1033" s="6">
        <v>3876.3537163636365</v>
      </c>
      <c r="I1033" s="119"/>
    </row>
    <row r="1034" spans="7:9" x14ac:dyDescent="0.35">
      <c r="G1034">
        <v>40425</v>
      </c>
      <c r="H1034" s="6">
        <v>1254.7144000000001</v>
      </c>
      <c r="I1034" s="119"/>
    </row>
    <row r="1035" spans="7:9" x14ac:dyDescent="0.35">
      <c r="G1035">
        <v>40432</v>
      </c>
      <c r="H1035" s="6">
        <v>1796.6892945454547</v>
      </c>
      <c r="I1035" s="119"/>
    </row>
    <row r="1036" spans="7:9" x14ac:dyDescent="0.35">
      <c r="G1036">
        <v>40500</v>
      </c>
      <c r="H1036" s="6">
        <v>3159.4757745454544</v>
      </c>
      <c r="I1036" s="119"/>
    </row>
    <row r="1037" spans="7:9" x14ac:dyDescent="0.35">
      <c r="G1037">
        <v>40536</v>
      </c>
      <c r="H1037" s="6">
        <v>1526.0177963636363</v>
      </c>
      <c r="I1037" s="119"/>
    </row>
    <row r="1038" spans="7:9" x14ac:dyDescent="0.35">
      <c r="G1038">
        <v>40543</v>
      </c>
      <c r="H1038" s="6">
        <v>2094.5546472727274</v>
      </c>
      <c r="I1038" s="119"/>
    </row>
    <row r="1039" spans="7:9" x14ac:dyDescent="0.35">
      <c r="G1039">
        <v>40545</v>
      </c>
      <c r="H1039" s="6">
        <v>980.83615272727275</v>
      </c>
      <c r="I1039" s="119"/>
    </row>
    <row r="1040" spans="7:9" x14ac:dyDescent="0.35">
      <c r="G1040">
        <v>40554</v>
      </c>
      <c r="H1040" s="6">
        <v>1236.3322254545456</v>
      </c>
      <c r="I1040" s="119"/>
    </row>
    <row r="1041" spans="7:9" x14ac:dyDescent="0.35">
      <c r="G1041">
        <v>40555</v>
      </c>
      <c r="H1041" s="6">
        <v>833.66283636363642</v>
      </c>
      <c r="I1041" s="119"/>
    </row>
    <row r="1042" spans="7:9" x14ac:dyDescent="0.35">
      <c r="G1042">
        <v>40601</v>
      </c>
      <c r="H1042" s="6">
        <v>2143.5650327272729</v>
      </c>
      <c r="I1042" s="119"/>
    </row>
    <row r="1043" spans="7:9" x14ac:dyDescent="0.35">
      <c r="G1043">
        <v>40605</v>
      </c>
      <c r="H1043" s="6">
        <v>0</v>
      </c>
      <c r="I1043" s="119"/>
    </row>
    <row r="1044" spans="7:9" x14ac:dyDescent="0.35">
      <c r="G1044">
        <v>40995</v>
      </c>
      <c r="H1044" s="6">
        <v>-92.880872727272731</v>
      </c>
      <c r="I1044" s="119"/>
    </row>
    <row r="1045" spans="7:9" x14ac:dyDescent="0.35">
      <c r="G1045">
        <v>42112</v>
      </c>
      <c r="H1045" s="6">
        <v>1600.9167418181821</v>
      </c>
      <c r="I1045" s="119"/>
    </row>
    <row r="1046" spans="7:9" x14ac:dyDescent="0.35">
      <c r="G1046">
        <v>42115</v>
      </c>
      <c r="H1046" s="6">
        <v>1577.1073890909092</v>
      </c>
      <c r="I1046" s="119"/>
    </row>
    <row r="1047" spans="7:9" x14ac:dyDescent="0.35">
      <c r="G1047">
        <v>42133</v>
      </c>
      <c r="H1047" s="6">
        <v>1808.6948509090907</v>
      </c>
      <c r="I1047" s="119"/>
    </row>
    <row r="1048" spans="7:9" x14ac:dyDescent="0.35">
      <c r="G1048">
        <v>42141</v>
      </c>
      <c r="H1048" s="6">
        <v>0</v>
      </c>
      <c r="I1048" s="119"/>
    </row>
    <row r="1049" spans="7:9" x14ac:dyDescent="0.35">
      <c r="G1049">
        <v>42142</v>
      </c>
      <c r="H1049" s="6">
        <v>1571.583512727273</v>
      </c>
      <c r="I1049" s="119"/>
    </row>
    <row r="1050" spans="7:9" x14ac:dyDescent="0.35">
      <c r="G1050">
        <v>42160</v>
      </c>
      <c r="H1050" s="6">
        <v>1724.4434981818181</v>
      </c>
      <c r="I1050" s="119"/>
    </row>
    <row r="1051" spans="7:9" x14ac:dyDescent="0.35">
      <c r="G1051">
        <v>42165</v>
      </c>
      <c r="H1051" s="6">
        <v>1283.6137454545453</v>
      </c>
      <c r="I1051" s="119"/>
    </row>
    <row r="1052" spans="7:9" x14ac:dyDescent="0.35">
      <c r="G1052">
        <v>42167</v>
      </c>
      <c r="H1052" s="6">
        <v>0</v>
      </c>
      <c r="I1052" s="119"/>
    </row>
    <row r="1053" spans="7:9" x14ac:dyDescent="0.35">
      <c r="G1053">
        <v>42187</v>
      </c>
      <c r="H1053" s="6">
        <v>1842.9325309090909</v>
      </c>
      <c r="I1053" s="119"/>
    </row>
    <row r="1054" spans="7:9" x14ac:dyDescent="0.35">
      <c r="G1054">
        <v>42190</v>
      </c>
      <c r="H1054" s="6">
        <v>1381.3156218181821</v>
      </c>
      <c r="I1054" s="119"/>
    </row>
    <row r="1055" spans="7:9" x14ac:dyDescent="0.35">
      <c r="G1055">
        <v>42204</v>
      </c>
      <c r="H1055" s="6">
        <v>17.532589090909095</v>
      </c>
      <c r="I1055" s="119"/>
    </row>
    <row r="1056" spans="7:9" x14ac:dyDescent="0.35">
      <c r="G1056">
        <v>42206</v>
      </c>
      <c r="H1056" s="6">
        <v>1739.52496</v>
      </c>
      <c r="I1056" s="119"/>
    </row>
    <row r="1057" spans="7:9" x14ac:dyDescent="0.35">
      <c r="G1057">
        <v>42211</v>
      </c>
      <c r="H1057" s="6">
        <v>1482.3516727272729</v>
      </c>
      <c r="I1057" s="119"/>
    </row>
    <row r="1058" spans="7:9" x14ac:dyDescent="0.35">
      <c r="G1058">
        <v>42215</v>
      </c>
      <c r="H1058" s="6">
        <v>1801.3323418181819</v>
      </c>
      <c r="I1058" s="119"/>
    </row>
    <row r="1059" spans="7:9" x14ac:dyDescent="0.35">
      <c r="G1059">
        <v>42217</v>
      </c>
      <c r="H1059" s="6">
        <v>1709.1232581818183</v>
      </c>
      <c r="I1059" s="119"/>
    </row>
    <row r="1060" spans="7:9" x14ac:dyDescent="0.35">
      <c r="G1060">
        <v>42218</v>
      </c>
      <c r="H1060" s="6">
        <v>2104.8138545454544</v>
      </c>
      <c r="I1060" s="119"/>
    </row>
    <row r="1061" spans="7:9" x14ac:dyDescent="0.35">
      <c r="G1061">
        <v>42220</v>
      </c>
      <c r="H1061" s="6">
        <v>1506.3017090909091</v>
      </c>
      <c r="I1061" s="119"/>
    </row>
    <row r="1062" spans="7:9" x14ac:dyDescent="0.35">
      <c r="G1062">
        <v>42231</v>
      </c>
      <c r="H1062" s="6">
        <v>785.72611636363638</v>
      </c>
      <c r="I1062" s="119"/>
    </row>
    <row r="1063" spans="7:9" x14ac:dyDescent="0.35">
      <c r="G1063">
        <v>42235</v>
      </c>
      <c r="H1063" s="6">
        <v>0</v>
      </c>
      <c r="I1063" s="119"/>
    </row>
    <row r="1064" spans="7:9" x14ac:dyDescent="0.35">
      <c r="G1064">
        <v>42236</v>
      </c>
      <c r="H1064" s="6">
        <v>1554.1939054545455</v>
      </c>
      <c r="I1064" s="119"/>
    </row>
    <row r="1065" spans="7:9" x14ac:dyDescent="0.35">
      <c r="G1065">
        <v>42249</v>
      </c>
      <c r="H1065" s="6">
        <v>2320.0496945454547</v>
      </c>
      <c r="I1065" s="119"/>
    </row>
    <row r="1066" spans="7:9" x14ac:dyDescent="0.35">
      <c r="G1066">
        <v>42251</v>
      </c>
      <c r="H1066" s="6">
        <v>1446.6042763636362</v>
      </c>
      <c r="I1066" s="119"/>
    </row>
    <row r="1067" spans="7:9" x14ac:dyDescent="0.35">
      <c r="G1067">
        <v>42252</v>
      </c>
      <c r="H1067" s="6">
        <v>1606.6781672727273</v>
      </c>
      <c r="I1067" s="119"/>
    </row>
    <row r="1068" spans="7:9" x14ac:dyDescent="0.35">
      <c r="G1068">
        <v>42253</v>
      </c>
      <c r="H1068" s="6">
        <v>1233.5033745454546</v>
      </c>
      <c r="I1068" s="119"/>
    </row>
    <row r="1069" spans="7:9" x14ac:dyDescent="0.35">
      <c r="G1069">
        <v>42256</v>
      </c>
      <c r="H1069" s="6">
        <v>1711.3542690909094</v>
      </c>
      <c r="I1069" s="119"/>
    </row>
    <row r="1070" spans="7:9" x14ac:dyDescent="0.35">
      <c r="G1070">
        <v>42260</v>
      </c>
      <c r="H1070" s="6">
        <v>1389.5759563636364</v>
      </c>
      <c r="I1070" s="119"/>
    </row>
    <row r="1071" spans="7:9" x14ac:dyDescent="0.35">
      <c r="G1071">
        <v>42270</v>
      </c>
      <c r="H1071" s="6">
        <v>995.00325090909109</v>
      </c>
      <c r="I1071" s="119"/>
    </row>
    <row r="1072" spans="7:9" x14ac:dyDescent="0.35">
      <c r="G1072">
        <v>42276</v>
      </c>
      <c r="H1072" s="6">
        <v>904.66038545454546</v>
      </c>
      <c r="I1072" s="119"/>
    </row>
    <row r="1073" spans="7:9" x14ac:dyDescent="0.35">
      <c r="G1073">
        <v>42284</v>
      </c>
      <c r="H1073" s="6">
        <v>0</v>
      </c>
      <c r="I1073" s="119"/>
    </row>
    <row r="1074" spans="7:9" x14ac:dyDescent="0.35">
      <c r="G1074">
        <v>42286</v>
      </c>
      <c r="H1074" s="6">
        <v>1510.8895781818183</v>
      </c>
      <c r="I1074" s="119"/>
    </row>
    <row r="1075" spans="7:9" x14ac:dyDescent="0.35">
      <c r="G1075">
        <v>42293</v>
      </c>
      <c r="H1075" s="6">
        <v>2455.3684436363633</v>
      </c>
      <c r="I1075" s="119"/>
    </row>
    <row r="1076" spans="7:9" x14ac:dyDescent="0.35">
      <c r="G1076">
        <v>42297</v>
      </c>
      <c r="H1076" s="6">
        <v>772.88093090909103</v>
      </c>
      <c r="I1076" s="119"/>
    </row>
    <row r="1077" spans="7:9" x14ac:dyDescent="0.35">
      <c r="G1077">
        <v>42298</v>
      </c>
      <c r="H1077" s="6">
        <v>1268.0134618181819</v>
      </c>
      <c r="I1077" s="119"/>
    </row>
    <row r="1078" spans="7:9" x14ac:dyDescent="0.35">
      <c r="G1078">
        <v>42319</v>
      </c>
      <c r="H1078" s="6">
        <v>1460.5140727272728</v>
      </c>
      <c r="I1078" s="119"/>
    </row>
    <row r="1079" spans="7:9" x14ac:dyDescent="0.35">
      <c r="G1079">
        <v>42320</v>
      </c>
      <c r="H1079" s="6">
        <v>1560.5978545454545</v>
      </c>
      <c r="I1079" s="119"/>
    </row>
    <row r="1080" spans="7:9" x14ac:dyDescent="0.35">
      <c r="G1080">
        <v>42326</v>
      </c>
      <c r="H1080" s="6">
        <v>1393.2550763636364</v>
      </c>
      <c r="I1080" s="119"/>
    </row>
    <row r="1081" spans="7:9" x14ac:dyDescent="0.35">
      <c r="G1081">
        <v>42330</v>
      </c>
      <c r="H1081" s="6">
        <v>2487.9404145454546</v>
      </c>
      <c r="I1081" s="119"/>
    </row>
    <row r="1082" spans="7:9" x14ac:dyDescent="0.35">
      <c r="G1082">
        <v>42341</v>
      </c>
      <c r="H1082" s="6">
        <v>0</v>
      </c>
      <c r="I1082" s="119"/>
    </row>
    <row r="1083" spans="7:9" x14ac:dyDescent="0.35">
      <c r="G1083">
        <v>42348</v>
      </c>
      <c r="H1083" s="6">
        <v>1461.2198836363636</v>
      </c>
      <c r="I1083" s="119"/>
    </row>
    <row r="1084" spans="7:9" x14ac:dyDescent="0.35">
      <c r="G1084">
        <v>42351</v>
      </c>
      <c r="H1084" s="6">
        <v>2350.8161599999999</v>
      </c>
      <c r="I1084" s="119"/>
    </row>
    <row r="1085" spans="7:9" x14ac:dyDescent="0.35">
      <c r="G1085">
        <v>42356</v>
      </c>
      <c r="H1085" s="6">
        <v>2196.4589018181819</v>
      </c>
      <c r="I1085" s="119"/>
    </row>
    <row r="1086" spans="7:9" x14ac:dyDescent="0.35">
      <c r="G1086">
        <v>42358</v>
      </c>
      <c r="H1086" s="6">
        <v>2410.0880581818183</v>
      </c>
      <c r="I1086" s="119"/>
    </row>
    <row r="1087" spans="7:9" x14ac:dyDescent="0.35">
      <c r="G1087">
        <v>42366</v>
      </c>
      <c r="H1087" s="6">
        <v>1253.3280145454546</v>
      </c>
      <c r="I1087" s="119"/>
    </row>
    <row r="1088" spans="7:9" x14ac:dyDescent="0.35">
      <c r="G1088">
        <v>42369</v>
      </c>
      <c r="H1088" s="6">
        <v>949.23589090909104</v>
      </c>
      <c r="I1088" s="119"/>
    </row>
    <row r="1089" spans="7:9" x14ac:dyDescent="0.35">
      <c r="G1089">
        <v>42381</v>
      </c>
      <c r="H1089" s="6">
        <v>1490.315330909091</v>
      </c>
      <c r="I1089" s="119"/>
    </row>
    <row r="1090" spans="7:9" x14ac:dyDescent="0.35">
      <c r="G1090">
        <v>42384</v>
      </c>
      <c r="H1090" s="6">
        <v>1750.6493454545457</v>
      </c>
      <c r="I1090" s="119"/>
    </row>
    <row r="1091" spans="7:9" x14ac:dyDescent="0.35">
      <c r="G1091">
        <v>42393</v>
      </c>
      <c r="H1091" s="6">
        <v>2442.0392145454548</v>
      </c>
      <c r="I1091" s="119"/>
    </row>
    <row r="1092" spans="7:9" x14ac:dyDescent="0.35">
      <c r="G1092">
        <v>42394</v>
      </c>
      <c r="H1092" s="6">
        <v>1596.0800727272726</v>
      </c>
      <c r="I1092" s="119"/>
    </row>
    <row r="1093" spans="7:9" x14ac:dyDescent="0.35">
      <c r="G1093">
        <v>42396</v>
      </c>
      <c r="H1093" s="6">
        <v>0</v>
      </c>
      <c r="I1093" s="119"/>
    </row>
    <row r="1094" spans="7:9" x14ac:dyDescent="0.35">
      <c r="G1094">
        <v>42400</v>
      </c>
      <c r="H1094" s="6">
        <v>1518.2574036363637</v>
      </c>
      <c r="I1094" s="119"/>
    </row>
    <row r="1095" spans="7:9" x14ac:dyDescent="0.35">
      <c r="G1095">
        <v>42401</v>
      </c>
      <c r="H1095" s="6">
        <v>1814.4611781818182</v>
      </c>
      <c r="I1095" s="119"/>
    </row>
    <row r="1096" spans="7:9" x14ac:dyDescent="0.35">
      <c r="G1096">
        <v>42404</v>
      </c>
      <c r="H1096" s="6">
        <v>1637.4960727272728</v>
      </c>
      <c r="I1096" s="119"/>
    </row>
    <row r="1097" spans="7:9" x14ac:dyDescent="0.35">
      <c r="G1097">
        <v>42411</v>
      </c>
      <c r="H1097" s="6">
        <v>1793.5506690909094</v>
      </c>
      <c r="I1097" s="119"/>
    </row>
    <row r="1098" spans="7:9" x14ac:dyDescent="0.35">
      <c r="G1098">
        <v>42422</v>
      </c>
      <c r="H1098" s="6">
        <v>999.70745454545477</v>
      </c>
      <c r="I1098" s="119"/>
    </row>
    <row r="1099" spans="7:9" x14ac:dyDescent="0.35">
      <c r="G1099">
        <v>42435</v>
      </c>
      <c r="H1099" s="6">
        <v>1110.3916654545453</v>
      </c>
      <c r="I1099" s="119"/>
    </row>
    <row r="1100" spans="7:9" x14ac:dyDescent="0.35">
      <c r="G1100">
        <v>42436</v>
      </c>
      <c r="H1100" s="6">
        <v>949.45714909090918</v>
      </c>
      <c r="I1100" s="119"/>
    </row>
    <row r="1101" spans="7:9" x14ac:dyDescent="0.35">
      <c r="G1101">
        <v>42445</v>
      </c>
      <c r="H1101" s="6">
        <v>1132.705469090909</v>
      </c>
      <c r="I1101" s="119"/>
    </row>
    <row r="1102" spans="7:9" x14ac:dyDescent="0.35">
      <c r="G1102">
        <v>42448</v>
      </c>
      <c r="H1102" s="6">
        <v>1447.2455709090909</v>
      </c>
      <c r="I1102" s="119"/>
    </row>
    <row r="1103" spans="7:9" x14ac:dyDescent="0.35">
      <c r="G1103">
        <v>42452</v>
      </c>
      <c r="H1103" s="6">
        <v>2061.6170109090908</v>
      </c>
      <c r="I1103" s="119"/>
    </row>
    <row r="1104" spans="7:9" x14ac:dyDescent="0.35">
      <c r="G1104">
        <v>42457</v>
      </c>
      <c r="H1104" s="6">
        <v>2080.3134690909092</v>
      </c>
      <c r="I1104" s="119"/>
    </row>
    <row r="1105" spans="7:9" x14ac:dyDescent="0.35">
      <c r="G1105">
        <v>42459</v>
      </c>
      <c r="H1105" s="6">
        <v>1291.2432727272728</v>
      </c>
      <c r="I1105" s="119"/>
    </row>
    <row r="1106" spans="7:9" x14ac:dyDescent="0.35">
      <c r="G1106">
        <v>42463</v>
      </c>
      <c r="H1106" s="6">
        <v>1201.785890909091</v>
      </c>
      <c r="I1106" s="119"/>
    </row>
    <row r="1107" spans="7:9" x14ac:dyDescent="0.35">
      <c r="G1107">
        <v>42467</v>
      </c>
      <c r="H1107" s="6">
        <v>2590.7251563636364</v>
      </c>
      <c r="I1107" s="119"/>
    </row>
    <row r="1108" spans="7:9" x14ac:dyDescent="0.35">
      <c r="G1108">
        <v>42470</v>
      </c>
      <c r="H1108" s="6">
        <v>1426.7462036363638</v>
      </c>
      <c r="I1108" s="119"/>
    </row>
    <row r="1109" spans="7:9" x14ac:dyDescent="0.35">
      <c r="G1109">
        <v>43004</v>
      </c>
      <c r="H1109" s="6">
        <v>2346.4777600000002</v>
      </c>
      <c r="I1109" s="119"/>
    </row>
    <row r="1110" spans="7:9" x14ac:dyDescent="0.35">
      <c r="G1110">
        <v>43007</v>
      </c>
      <c r="H1110" s="6">
        <v>2216.1908654545455</v>
      </c>
      <c r="I1110" s="119"/>
    </row>
    <row r="1111" spans="7:9" x14ac:dyDescent="0.35">
      <c r="G1111">
        <v>43008</v>
      </c>
      <c r="H1111" s="6">
        <v>1866.1418472727273</v>
      </c>
      <c r="I1111" s="119"/>
    </row>
    <row r="1112" spans="7:9" x14ac:dyDescent="0.35">
      <c r="G1112">
        <v>43027</v>
      </c>
      <c r="H1112" s="6">
        <v>3176.5916581818183</v>
      </c>
      <c r="I1112" s="119"/>
    </row>
    <row r="1113" spans="7:9" x14ac:dyDescent="0.35">
      <c r="G1113">
        <v>43030</v>
      </c>
      <c r="H1113" s="6">
        <v>3464.7980290909095</v>
      </c>
      <c r="I1113" s="119"/>
    </row>
    <row r="1114" spans="7:9" x14ac:dyDescent="0.35">
      <c r="G1114">
        <v>43036</v>
      </c>
      <c r="H1114" s="6">
        <v>1597.6448290909091</v>
      </c>
      <c r="I1114" s="119"/>
    </row>
    <row r="1115" spans="7:9" x14ac:dyDescent="0.35">
      <c r="G1115">
        <v>43077</v>
      </c>
      <c r="H1115" s="6">
        <v>1738.9896436363638</v>
      </c>
      <c r="I1115" s="119"/>
    </row>
    <row r="1116" spans="7:9" x14ac:dyDescent="0.35">
      <c r="G1116">
        <v>43086</v>
      </c>
      <c r="H1116" s="6">
        <v>2071.5106981818185</v>
      </c>
      <c r="I1116" s="119"/>
    </row>
    <row r="1117" spans="7:9" x14ac:dyDescent="0.35">
      <c r="G1117">
        <v>45000</v>
      </c>
      <c r="H1117" s="6">
        <v>1353.5890181818181</v>
      </c>
      <c r="I1117" s="119"/>
    </row>
    <row r="1118" spans="7:9" x14ac:dyDescent="0.35">
      <c r="G1118">
        <v>45016</v>
      </c>
      <c r="H1118" s="6">
        <v>0</v>
      </c>
      <c r="I1118" s="119"/>
    </row>
    <row r="1119" spans="7:9" x14ac:dyDescent="0.35">
      <c r="G1119">
        <v>45075</v>
      </c>
      <c r="H1119" s="6">
        <v>5542.717301818182</v>
      </c>
      <c r="I1119" s="119"/>
    </row>
    <row r="1120" spans="7:9" x14ac:dyDescent="0.35">
      <c r="G1120">
        <v>46037</v>
      </c>
      <c r="H1120" s="6">
        <v>1442.9427490909093</v>
      </c>
      <c r="I1120" s="119"/>
    </row>
    <row r="1121" spans="7:9" x14ac:dyDescent="0.35">
      <c r="G1121">
        <v>47029</v>
      </c>
      <c r="H1121" s="6">
        <v>1885.0141672727275</v>
      </c>
      <c r="I1121" s="119"/>
    </row>
    <row r="1122" spans="7:9" x14ac:dyDescent="0.35">
      <c r="G1122">
        <v>47032</v>
      </c>
      <c r="H1122" s="6">
        <v>2435.792523636364</v>
      </c>
      <c r="I1122" s="119"/>
    </row>
    <row r="1123" spans="7:9" x14ac:dyDescent="0.35">
      <c r="G1123">
        <v>47034</v>
      </c>
      <c r="H1123" s="6">
        <v>1057.7456072727273</v>
      </c>
      <c r="I1123" s="119"/>
    </row>
    <row r="1124" spans="7:9" x14ac:dyDescent="0.35">
      <c r="G1124">
        <v>47107</v>
      </c>
      <c r="H1124" s="6">
        <v>-20.339512727272727</v>
      </c>
      <c r="I1124" s="119"/>
    </row>
    <row r="1125" spans="7:9" x14ac:dyDescent="0.35">
      <c r="G1125">
        <v>50033</v>
      </c>
      <c r="H1125" s="6">
        <v>1298.3470545454547</v>
      </c>
      <c r="I1125" s="119"/>
    </row>
    <row r="1126" spans="7:9" x14ac:dyDescent="0.35">
      <c r="G1126">
        <v>50055</v>
      </c>
      <c r="H1126" s="6">
        <v>6351.7047709090912</v>
      </c>
      <c r="I1126" s="119"/>
    </row>
    <row r="1127" spans="7:9" x14ac:dyDescent="0.35">
      <c r="G1127">
        <v>50081</v>
      </c>
      <c r="H1127" s="6">
        <v>1306.8844945454548</v>
      </c>
      <c r="I1127" s="119"/>
    </row>
    <row r="1128" spans="7:9" x14ac:dyDescent="0.35">
      <c r="G1128">
        <v>50097</v>
      </c>
      <c r="H1128" s="6">
        <v>2631.5654327272732</v>
      </c>
      <c r="I1128" s="119"/>
    </row>
    <row r="1129" spans="7:9" x14ac:dyDescent="0.35">
      <c r="G1129">
        <v>50131</v>
      </c>
      <c r="H1129" s="6">
        <v>2218.5676072727274</v>
      </c>
      <c r="I1129" s="119"/>
    </row>
    <row r="1130" spans="7:9" x14ac:dyDescent="0.35">
      <c r="G1130">
        <v>50135</v>
      </c>
      <c r="H1130" s="6">
        <v>1593.9086400000001</v>
      </c>
      <c r="I1130" s="119"/>
    </row>
    <row r="1131" spans="7:9" x14ac:dyDescent="0.35">
      <c r="G1131">
        <v>50187</v>
      </c>
      <c r="H1131" s="6">
        <v>2086.5872654545456</v>
      </c>
      <c r="I1131" s="119"/>
    </row>
    <row r="1132" spans="7:9" x14ac:dyDescent="0.35">
      <c r="G1132">
        <v>50209</v>
      </c>
      <c r="H1132" s="6">
        <v>2854.204901818182</v>
      </c>
      <c r="I1132" s="119"/>
    </row>
    <row r="1133" spans="7:9" x14ac:dyDescent="0.35">
      <c r="G1133">
        <v>50210</v>
      </c>
      <c r="H1133" s="6">
        <v>1477.4992654545456</v>
      </c>
      <c r="I1133" s="119"/>
    </row>
    <row r="1134" spans="7:9" x14ac:dyDescent="0.35">
      <c r="G1134">
        <v>50217</v>
      </c>
      <c r="H1134" s="6">
        <v>347.3803272727273</v>
      </c>
      <c r="I1134" s="119"/>
    </row>
    <row r="1135" spans="7:9" x14ac:dyDescent="0.35">
      <c r="G1135">
        <v>50247</v>
      </c>
      <c r="H1135" s="6">
        <v>1251.9314836363637</v>
      </c>
      <c r="I1135" s="119"/>
    </row>
    <row r="1136" spans="7:9" x14ac:dyDescent="0.35">
      <c r="G1136">
        <v>50248</v>
      </c>
      <c r="H1136" s="6">
        <v>0</v>
      </c>
      <c r="I1136" s="119"/>
    </row>
    <row r="1137" spans="7:9" x14ac:dyDescent="0.35">
      <c r="G1137">
        <v>50253</v>
      </c>
      <c r="H1137" s="6">
        <v>1479.1342472727274</v>
      </c>
      <c r="I1137" s="119"/>
    </row>
    <row r="1138" spans="7:9" x14ac:dyDescent="0.35">
      <c r="G1138">
        <v>50254</v>
      </c>
      <c r="H1138" s="6">
        <v>1029.3893599999999</v>
      </c>
      <c r="I1138" s="119"/>
    </row>
    <row r="1139" spans="7:9" x14ac:dyDescent="0.35">
      <c r="G1139">
        <v>50255</v>
      </c>
      <c r="H1139" s="6">
        <v>1620.1403200000002</v>
      </c>
      <c r="I1139" s="119"/>
    </row>
    <row r="1140" spans="7:9" x14ac:dyDescent="0.35">
      <c r="G1140">
        <v>50270</v>
      </c>
      <c r="H1140" s="6">
        <v>941.15030545454545</v>
      </c>
      <c r="I1140" s="119"/>
    </row>
    <row r="1141" spans="7:9" x14ac:dyDescent="0.35">
      <c r="G1141">
        <v>50272</v>
      </c>
      <c r="H1141" s="6">
        <v>1157.8959709090911</v>
      </c>
      <c r="I1141" s="119"/>
    </row>
    <row r="1142" spans="7:9" x14ac:dyDescent="0.35">
      <c r="G1142">
        <v>50279</v>
      </c>
      <c r="H1142" s="6">
        <v>1735.9073163636365</v>
      </c>
      <c r="I1142" s="119"/>
    </row>
    <row r="1143" spans="7:9" x14ac:dyDescent="0.35">
      <c r="G1143">
        <v>50303</v>
      </c>
      <c r="H1143" s="6">
        <v>1357.8007272727273</v>
      </c>
      <c r="I1143" s="119"/>
    </row>
    <row r="1144" spans="7:9" x14ac:dyDescent="0.35">
      <c r="G1144">
        <v>50304</v>
      </c>
      <c r="H1144" s="6">
        <v>1072.7176872727275</v>
      </c>
      <c r="I1144" s="119"/>
    </row>
    <row r="1145" spans="7:9" x14ac:dyDescent="0.35">
      <c r="G1145">
        <v>50311</v>
      </c>
      <c r="H1145" s="6">
        <v>209.19911999999999</v>
      </c>
      <c r="I1145" s="119"/>
    </row>
    <row r="1146" spans="7:9" x14ac:dyDescent="0.35">
      <c r="G1146">
        <v>50312</v>
      </c>
      <c r="H1146" s="6">
        <v>-69.999236363636371</v>
      </c>
      <c r="I1146" s="119"/>
    </row>
    <row r="1147" spans="7:9" x14ac:dyDescent="0.35">
      <c r="G1147">
        <v>51010</v>
      </c>
      <c r="H1147" s="6">
        <v>1311.8729818181819</v>
      </c>
      <c r="I1147" s="119"/>
    </row>
    <row r="1148" spans="7:9" x14ac:dyDescent="0.35">
      <c r="G1148">
        <v>51060</v>
      </c>
      <c r="H1148" s="6">
        <v>0</v>
      </c>
      <c r="I1148" s="119"/>
    </row>
    <row r="1149" spans="7:9" x14ac:dyDescent="0.35">
      <c r="G1149">
        <v>52007</v>
      </c>
      <c r="H1149" s="6">
        <v>1227.5459927272727</v>
      </c>
      <c r="I1149" s="119"/>
    </row>
    <row r="1150" spans="7:9" x14ac:dyDescent="0.35">
      <c r="G1150">
        <v>52009</v>
      </c>
      <c r="H1150" s="6">
        <v>2863.2826909090913</v>
      </c>
      <c r="I1150" s="119"/>
    </row>
    <row r="1151" spans="7:9" x14ac:dyDescent="0.35">
      <c r="G1151">
        <v>52010</v>
      </c>
      <c r="H1151" s="6">
        <v>1540.7045890909092</v>
      </c>
      <c r="I1151" s="119"/>
    </row>
    <row r="1152" spans="7:9" x14ac:dyDescent="0.35">
      <c r="G1152">
        <v>52011</v>
      </c>
      <c r="H1152" s="6">
        <v>3362.1792509090906</v>
      </c>
      <c r="I1152" s="119"/>
    </row>
    <row r="1153" spans="7:9" x14ac:dyDescent="0.35">
      <c r="G1153">
        <v>52013</v>
      </c>
      <c r="H1153" s="6">
        <v>1469.6530327272731</v>
      </c>
      <c r="I1153" s="119"/>
    </row>
    <row r="1154" spans="7:9" x14ac:dyDescent="0.35">
      <c r="G1154">
        <v>52017</v>
      </c>
      <c r="H1154" s="6">
        <v>2041.2912799999999</v>
      </c>
      <c r="I1154" s="119"/>
    </row>
    <row r="1155" spans="7:9" x14ac:dyDescent="0.35">
      <c r="G1155">
        <v>52021</v>
      </c>
      <c r="H1155" s="6">
        <v>-72.402567272727282</v>
      </c>
      <c r="I1155" s="119"/>
    </row>
    <row r="1156" spans="7:9" x14ac:dyDescent="0.35">
      <c r="G1156">
        <v>52023</v>
      </c>
      <c r="H1156" s="6">
        <v>0</v>
      </c>
      <c r="I1156" s="119"/>
    </row>
    <row r="1157" spans="7:9" x14ac:dyDescent="0.35">
      <c r="G1157">
        <v>52033</v>
      </c>
      <c r="H1157" s="6">
        <v>2256.9267054545458</v>
      </c>
      <c r="I1157" s="119"/>
    </row>
    <row r="1158" spans="7:9" x14ac:dyDescent="0.35">
      <c r="G1158">
        <v>52034</v>
      </c>
      <c r="H1158" s="6">
        <v>1066.0906181818182</v>
      </c>
      <c r="I1158" s="119"/>
    </row>
    <row r="1159" spans="7:9" x14ac:dyDescent="0.35">
      <c r="G1159">
        <v>52036</v>
      </c>
      <c r="H1159" s="6">
        <v>1788.6403854545454</v>
      </c>
      <c r="I1159" s="119"/>
    </row>
    <row r="1160" spans="7:9" x14ac:dyDescent="0.35">
      <c r="G1160">
        <v>52038</v>
      </c>
      <c r="H1160" s="6">
        <v>1733.7468654545457</v>
      </c>
      <c r="I1160" s="119"/>
    </row>
    <row r="1161" spans="7:9" x14ac:dyDescent="0.35">
      <c r="G1161">
        <v>52047</v>
      </c>
      <c r="H1161" s="6">
        <v>1495.5033745454546</v>
      </c>
      <c r="I1161" s="119"/>
    </row>
    <row r="1162" spans="7:9" x14ac:dyDescent="0.35">
      <c r="G1162">
        <v>52056</v>
      </c>
      <c r="H1162" s="6">
        <v>2362.755912727273</v>
      </c>
      <c r="I1162" s="119"/>
    </row>
    <row r="1163" spans="7:9" x14ac:dyDescent="0.35">
      <c r="G1163">
        <v>52058</v>
      </c>
      <c r="H1163" s="6">
        <v>1180.4318545454546</v>
      </c>
      <c r="I1163" s="119"/>
    </row>
    <row r="1164" spans="7:9" x14ac:dyDescent="0.35">
      <c r="G1164">
        <v>52060</v>
      </c>
      <c r="H1164" s="6">
        <v>1257.3866909090909</v>
      </c>
      <c r="I1164" s="119"/>
    </row>
    <row r="1165" spans="7:9" x14ac:dyDescent="0.35">
      <c r="G1165">
        <v>52061</v>
      </c>
      <c r="H1165" s="6">
        <v>1350.1030618181819</v>
      </c>
      <c r="I1165" s="119"/>
    </row>
    <row r="1166" spans="7:9" x14ac:dyDescent="0.35">
      <c r="G1166">
        <v>52064</v>
      </c>
      <c r="H1166" s="6">
        <v>1218.2298254545456</v>
      </c>
      <c r="I1166" s="119"/>
    </row>
    <row r="1167" spans="7:9" x14ac:dyDescent="0.35">
      <c r="G1167">
        <v>52072</v>
      </c>
      <c r="H1167" s="6">
        <v>1439.2563272727275</v>
      </c>
      <c r="I1167" s="119"/>
    </row>
    <row r="1168" spans="7:9" x14ac:dyDescent="0.35">
      <c r="G1168">
        <v>52078</v>
      </c>
      <c r="H1168" s="6">
        <v>1337.3089672727274</v>
      </c>
      <c r="I1168" s="119"/>
    </row>
    <row r="1169" spans="7:9" x14ac:dyDescent="0.35">
      <c r="G1169">
        <v>52079</v>
      </c>
      <c r="H1169" s="6">
        <v>1737.425541818182</v>
      </c>
      <c r="I1169" s="119"/>
    </row>
    <row r="1170" spans="7:9" x14ac:dyDescent="0.35">
      <c r="G1170">
        <v>52087</v>
      </c>
      <c r="H1170" s="6">
        <v>2030.6021745454545</v>
      </c>
      <c r="I1170" s="119"/>
    </row>
    <row r="1171" spans="7:9" x14ac:dyDescent="0.35">
      <c r="G1171">
        <v>52091</v>
      </c>
      <c r="H1171" s="6">
        <v>2308.4615563636362</v>
      </c>
      <c r="I1171" s="119"/>
    </row>
    <row r="1172" spans="7:9" x14ac:dyDescent="0.35">
      <c r="G1172">
        <v>52099</v>
      </c>
      <c r="H1172" s="6">
        <v>1538.6046618181817</v>
      </c>
      <c r="I1172" s="119"/>
    </row>
    <row r="1173" spans="7:9" x14ac:dyDescent="0.35">
      <c r="G1173">
        <v>52100</v>
      </c>
      <c r="H1173" s="6">
        <v>1628.0341381818184</v>
      </c>
      <c r="I1173" s="119"/>
    </row>
    <row r="1174" spans="7:9" x14ac:dyDescent="0.35">
      <c r="G1174">
        <v>52109</v>
      </c>
      <c r="H1174" s="6">
        <v>1701.8031781818181</v>
      </c>
      <c r="I1174" s="119"/>
    </row>
    <row r="1175" spans="7:9" x14ac:dyDescent="0.35">
      <c r="G1175">
        <v>52123</v>
      </c>
      <c r="H1175" s="6">
        <v>1239.8477745454547</v>
      </c>
      <c r="I1175" s="119"/>
    </row>
    <row r="1176" spans="7:9" x14ac:dyDescent="0.35">
      <c r="G1176">
        <v>52124</v>
      </c>
      <c r="H1176" s="6">
        <v>1782.1589963636366</v>
      </c>
      <c r="I1176" s="119"/>
    </row>
    <row r="1177" spans="7:9" x14ac:dyDescent="0.35">
      <c r="G1177">
        <v>52137</v>
      </c>
      <c r="H1177" s="6">
        <v>2569.7813381818182</v>
      </c>
      <c r="I1177" s="119"/>
    </row>
    <row r="1178" spans="7:9" x14ac:dyDescent="0.35">
      <c r="G1178">
        <v>52143</v>
      </c>
      <c r="H1178" s="6">
        <v>2517.5011563636363</v>
      </c>
      <c r="I1178" s="119"/>
    </row>
    <row r="1179" spans="7:9" x14ac:dyDescent="0.35">
      <c r="G1179">
        <v>52145</v>
      </c>
      <c r="H1179" s="6">
        <v>2550.6723854545457</v>
      </c>
      <c r="I1179" s="119"/>
    </row>
    <row r="1180" spans="7:9" x14ac:dyDescent="0.35">
      <c r="G1180">
        <v>52149</v>
      </c>
      <c r="H1180" s="6">
        <v>0</v>
      </c>
      <c r="I1180" s="119"/>
    </row>
    <row r="1181" spans="7:9" x14ac:dyDescent="0.35">
      <c r="G1181">
        <v>52154</v>
      </c>
      <c r="H1181" s="6">
        <v>1456.6461236363639</v>
      </c>
      <c r="I1181" s="119"/>
    </row>
    <row r="1182" spans="7:9" x14ac:dyDescent="0.35">
      <c r="G1182">
        <v>52155</v>
      </c>
      <c r="H1182" s="6">
        <v>1237.258610909091</v>
      </c>
      <c r="I1182" s="119"/>
    </row>
    <row r="1183" spans="7:9" x14ac:dyDescent="0.35">
      <c r="G1183">
        <v>52159</v>
      </c>
      <c r="H1183" s="6">
        <v>2431.103607272727</v>
      </c>
      <c r="I1183" s="119"/>
    </row>
    <row r="1184" spans="7:9" x14ac:dyDescent="0.35">
      <c r="G1184">
        <v>52164</v>
      </c>
      <c r="H1184" s="6">
        <v>0</v>
      </c>
      <c r="I1184" s="119"/>
    </row>
    <row r="1185" spans="7:9" x14ac:dyDescent="0.35">
      <c r="G1185">
        <v>52183</v>
      </c>
      <c r="H1185" s="6">
        <v>1502.2297090909094</v>
      </c>
      <c r="I1185" s="119"/>
    </row>
    <row r="1186" spans="7:9" x14ac:dyDescent="0.35">
      <c r="G1186">
        <v>52190</v>
      </c>
      <c r="H1186" s="6">
        <v>1085.5828945454548</v>
      </c>
      <c r="I1186" s="119"/>
    </row>
    <row r="1187" spans="7:9" x14ac:dyDescent="0.35">
      <c r="G1187">
        <v>52191</v>
      </c>
      <c r="H1187" s="6">
        <v>1798.8953963636363</v>
      </c>
      <c r="I1187" s="119"/>
    </row>
    <row r="1188" spans="7:9" x14ac:dyDescent="0.35">
      <c r="G1188">
        <v>52192</v>
      </c>
      <c r="H1188" s="6">
        <v>2510.4175927272731</v>
      </c>
      <c r="I1188" s="119"/>
    </row>
    <row r="1189" spans="7:9" x14ac:dyDescent="0.35">
      <c r="G1189">
        <v>52195</v>
      </c>
      <c r="H1189" s="6">
        <v>1464.6894836363638</v>
      </c>
      <c r="I1189" s="119"/>
    </row>
    <row r="1190" spans="7:9" x14ac:dyDescent="0.35">
      <c r="G1190">
        <v>52197</v>
      </c>
      <c r="H1190" s="6">
        <v>1652.103018181818</v>
      </c>
      <c r="I1190" s="119"/>
    </row>
    <row r="1191" spans="7:9" x14ac:dyDescent="0.35">
      <c r="G1191">
        <v>52199</v>
      </c>
      <c r="H1191" s="6">
        <v>1123.4333527272727</v>
      </c>
      <c r="I1191" s="119"/>
    </row>
    <row r="1192" spans="7:9" x14ac:dyDescent="0.35">
      <c r="G1192">
        <v>52227</v>
      </c>
      <c r="H1192" s="6">
        <v>1623.0733600000001</v>
      </c>
      <c r="I1192" s="119"/>
    </row>
    <row r="1193" spans="7:9" x14ac:dyDescent="0.35">
      <c r="G1193">
        <v>52229</v>
      </c>
      <c r="H1193" s="6">
        <v>2025.4967200000001</v>
      </c>
      <c r="I1193" s="119"/>
    </row>
    <row r="1194" spans="7:9" x14ac:dyDescent="0.35">
      <c r="G1194">
        <v>52236</v>
      </c>
      <c r="H1194" s="6">
        <v>1672.1919563636363</v>
      </c>
      <c r="I1194" s="119"/>
    </row>
    <row r="1195" spans="7:9" x14ac:dyDescent="0.35">
      <c r="G1195">
        <v>52237</v>
      </c>
      <c r="H1195" s="6">
        <v>2070.7021963636366</v>
      </c>
      <c r="I1195" s="119"/>
    </row>
    <row r="1196" spans="7:9" x14ac:dyDescent="0.35">
      <c r="G1196">
        <v>52243</v>
      </c>
      <c r="H1196" s="6">
        <v>1547.1386181818182</v>
      </c>
      <c r="I1196" s="119"/>
    </row>
    <row r="1197" spans="7:9" x14ac:dyDescent="0.35">
      <c r="G1197">
        <v>52244</v>
      </c>
      <c r="H1197" s="6">
        <v>1566.6619345454546</v>
      </c>
      <c r="I1197" s="119"/>
    </row>
    <row r="1198" spans="7:9" x14ac:dyDescent="0.35">
      <c r="G1198">
        <v>52247</v>
      </c>
      <c r="H1198" s="6">
        <v>2229.8861745454547</v>
      </c>
      <c r="I1198" s="119"/>
    </row>
    <row r="1199" spans="7:9" x14ac:dyDescent="0.35">
      <c r="G1199">
        <v>52251</v>
      </c>
      <c r="H1199" s="6">
        <v>1197.2298109090909</v>
      </c>
      <c r="I1199" s="119"/>
    </row>
    <row r="1200" spans="7:9" x14ac:dyDescent="0.35">
      <c r="G1200">
        <v>52254</v>
      </c>
      <c r="H1200" s="6">
        <v>1614.1674036363638</v>
      </c>
      <c r="I1200" s="119"/>
    </row>
    <row r="1201" spans="7:9" x14ac:dyDescent="0.35">
      <c r="G1201">
        <v>52257</v>
      </c>
      <c r="H1201" s="6">
        <v>1024.0767854545454</v>
      </c>
      <c r="I1201" s="119"/>
    </row>
    <row r="1202" spans="7:9" x14ac:dyDescent="0.35">
      <c r="G1202">
        <v>52262</v>
      </c>
      <c r="H1202" s="6">
        <v>3032.510443636364</v>
      </c>
      <c r="I1202" s="119"/>
    </row>
    <row r="1203" spans="7:9" x14ac:dyDescent="0.35">
      <c r="G1203">
        <v>52267</v>
      </c>
      <c r="H1203" s="6">
        <v>1161.7768509090909</v>
      </c>
      <c r="I1203" s="119"/>
    </row>
    <row r="1204" spans="7:9" x14ac:dyDescent="0.35">
      <c r="G1204">
        <v>52268</v>
      </c>
      <c r="H1204" s="6">
        <v>1370.2873818181818</v>
      </c>
      <c r="I1204" s="119"/>
    </row>
    <row r="1205" spans="7:9" x14ac:dyDescent="0.35">
      <c r="G1205">
        <v>52270</v>
      </c>
      <c r="H1205" s="6">
        <v>2722.0214981818181</v>
      </c>
      <c r="I1205" s="119"/>
    </row>
    <row r="1206" spans="7:9" x14ac:dyDescent="0.35">
      <c r="G1206">
        <v>52274</v>
      </c>
      <c r="H1206" s="6">
        <v>1089.5394981818183</v>
      </c>
      <c r="I1206" s="119"/>
    </row>
    <row r="1207" spans="7:9" x14ac:dyDescent="0.35">
      <c r="G1207">
        <v>52278</v>
      </c>
      <c r="H1207" s="6">
        <v>1002.5551781818182</v>
      </c>
      <c r="I1207" s="119"/>
    </row>
    <row r="1208" spans="7:9" x14ac:dyDescent="0.35">
      <c r="G1208">
        <v>52281</v>
      </c>
      <c r="H1208" s="6">
        <v>1585.7824800000001</v>
      </c>
      <c r="I1208" s="119"/>
    </row>
    <row r="1209" spans="7:9" x14ac:dyDescent="0.35">
      <c r="G1209">
        <v>52285</v>
      </c>
      <c r="H1209" s="6">
        <v>1495.7341090909092</v>
      </c>
      <c r="I1209" s="119"/>
    </row>
    <row r="1210" spans="7:9" x14ac:dyDescent="0.35">
      <c r="G1210">
        <v>52286</v>
      </c>
      <c r="H1210" s="6">
        <v>1578.1971781818183</v>
      </c>
      <c r="I1210" s="119"/>
    </row>
    <row r="1211" spans="7:9" x14ac:dyDescent="0.35">
      <c r="G1211">
        <v>52287</v>
      </c>
      <c r="H1211" s="6">
        <v>1917.0504363636367</v>
      </c>
      <c r="I1211" s="119"/>
    </row>
    <row r="1212" spans="7:9" x14ac:dyDescent="0.35">
      <c r="G1212">
        <v>52306</v>
      </c>
      <c r="H1212" s="6">
        <v>912.80476363636376</v>
      </c>
      <c r="I1212" s="119"/>
    </row>
    <row r="1213" spans="7:9" x14ac:dyDescent="0.35">
      <c r="G1213">
        <v>52310</v>
      </c>
      <c r="H1213" s="6">
        <v>1305.759330909091</v>
      </c>
      <c r="I1213" s="119"/>
    </row>
    <row r="1214" spans="7:9" x14ac:dyDescent="0.35">
      <c r="G1214">
        <v>52314</v>
      </c>
      <c r="H1214" s="6">
        <v>0</v>
      </c>
      <c r="I1214" s="119"/>
    </row>
    <row r="1215" spans="7:9" x14ac:dyDescent="0.35">
      <c r="G1215">
        <v>52322</v>
      </c>
      <c r="H1215" s="6">
        <v>1330.3145090909093</v>
      </c>
      <c r="I1215" s="119"/>
    </row>
    <row r="1216" spans="7:9" x14ac:dyDescent="0.35">
      <c r="G1216">
        <v>52328</v>
      </c>
      <c r="H1216" s="6">
        <v>0</v>
      </c>
      <c r="I1216" s="119"/>
    </row>
    <row r="1217" spans="7:9" x14ac:dyDescent="0.35">
      <c r="G1217">
        <v>52329</v>
      </c>
      <c r="H1217" s="6">
        <v>1284.7431054545457</v>
      </c>
      <c r="I1217" s="119"/>
    </row>
    <row r="1218" spans="7:9" x14ac:dyDescent="0.35">
      <c r="G1218">
        <v>52330</v>
      </c>
      <c r="H1218" s="6">
        <v>2589.0688872727278</v>
      </c>
      <c r="I1218" s="119"/>
    </row>
    <row r="1219" spans="7:9" x14ac:dyDescent="0.35">
      <c r="G1219">
        <v>52335</v>
      </c>
      <c r="H1219" s="6">
        <v>1586.3377745454547</v>
      </c>
      <c r="I1219" s="119"/>
    </row>
    <row r="1220" spans="7:9" x14ac:dyDescent="0.35">
      <c r="G1220">
        <v>52340</v>
      </c>
      <c r="H1220" s="6">
        <v>1181.4042181818184</v>
      </c>
      <c r="I1220" s="119"/>
    </row>
    <row r="1221" spans="7:9" x14ac:dyDescent="0.35">
      <c r="G1221">
        <v>52347</v>
      </c>
      <c r="H1221" s="6">
        <v>773.5339272727274</v>
      </c>
      <c r="I1221" s="119"/>
    </row>
    <row r="1222" spans="7:9" x14ac:dyDescent="0.35">
      <c r="G1222">
        <v>52350</v>
      </c>
      <c r="H1222" s="6">
        <v>1230.2241672727273</v>
      </c>
      <c r="I1222" s="119"/>
    </row>
    <row r="1223" spans="7:9" x14ac:dyDescent="0.35">
      <c r="G1223">
        <v>52356</v>
      </c>
      <c r="H1223" s="6">
        <v>1208.8730690909092</v>
      </c>
      <c r="I1223" s="119"/>
    </row>
    <row r="1224" spans="7:9" x14ac:dyDescent="0.35">
      <c r="G1224">
        <v>52359</v>
      </c>
      <c r="H1224" s="6">
        <v>1558.2660218181818</v>
      </c>
      <c r="I1224" s="119"/>
    </row>
    <row r="1225" spans="7:9" x14ac:dyDescent="0.35">
      <c r="G1225">
        <v>52362</v>
      </c>
      <c r="H1225" s="6">
        <v>1601.3465818181821</v>
      </c>
      <c r="I1225" s="119"/>
    </row>
    <row r="1226" spans="7:9" x14ac:dyDescent="0.35">
      <c r="G1226">
        <v>52364</v>
      </c>
      <c r="H1226" s="6">
        <v>973.86158545454555</v>
      </c>
      <c r="I1226" s="119"/>
    </row>
    <row r="1227" spans="7:9" x14ac:dyDescent="0.35">
      <c r="G1227">
        <v>52365</v>
      </c>
      <c r="H1227" s="6">
        <v>940.69946909090925</v>
      </c>
      <c r="I1227" s="119"/>
    </row>
    <row r="1228" spans="7:9" x14ac:dyDescent="0.35">
      <c r="G1228">
        <v>52366</v>
      </c>
      <c r="H1228" s="6">
        <v>842.20590545454547</v>
      </c>
      <c r="I1228" s="119"/>
    </row>
    <row r="1229" spans="7:9" x14ac:dyDescent="0.35">
      <c r="G1229">
        <v>52368</v>
      </c>
      <c r="H1229" s="6">
        <v>1086.5247636363636</v>
      </c>
      <c r="I1229" s="119"/>
    </row>
    <row r="1230" spans="7:9" x14ac:dyDescent="0.35">
      <c r="G1230">
        <v>52369</v>
      </c>
      <c r="H1230" s="6">
        <v>813.05853818181822</v>
      </c>
      <c r="I1230" s="119"/>
    </row>
    <row r="1231" spans="7:9" x14ac:dyDescent="0.35">
      <c r="G1231">
        <v>52372</v>
      </c>
      <c r="H1231" s="6">
        <v>0</v>
      </c>
      <c r="I1231" s="119"/>
    </row>
    <row r="1232" spans="7:9" x14ac:dyDescent="0.35">
      <c r="G1232">
        <v>52376</v>
      </c>
      <c r="H1232" s="6">
        <v>1297.8792727272728</v>
      </c>
      <c r="I1232" s="119"/>
    </row>
    <row r="1233" spans="7:9" x14ac:dyDescent="0.35">
      <c r="G1233">
        <v>52379</v>
      </c>
      <c r="H1233" s="6">
        <v>1244.987810909091</v>
      </c>
      <c r="I1233" s="119"/>
    </row>
    <row r="1234" spans="7:9" x14ac:dyDescent="0.35">
      <c r="G1234">
        <v>52381</v>
      </c>
      <c r="H1234" s="6">
        <v>1053.9654836363638</v>
      </c>
      <c r="I1234" s="119"/>
    </row>
    <row r="1235" spans="7:9" x14ac:dyDescent="0.35">
      <c r="G1235">
        <v>52382</v>
      </c>
      <c r="H1235" s="6">
        <v>1465.4532000000002</v>
      </c>
      <c r="I1235" s="119"/>
    </row>
    <row r="1236" spans="7:9" x14ac:dyDescent="0.35">
      <c r="G1236">
        <v>52383</v>
      </c>
      <c r="H1236" s="6">
        <v>1701.7863127272726</v>
      </c>
      <c r="I1236" s="119"/>
    </row>
    <row r="1237" spans="7:9" x14ac:dyDescent="0.35">
      <c r="G1237">
        <v>52384</v>
      </c>
      <c r="H1237" s="6">
        <v>821.70836363636363</v>
      </c>
      <c r="I1237" s="119"/>
    </row>
    <row r="1238" spans="7:9" x14ac:dyDescent="0.35">
      <c r="G1238">
        <v>52388</v>
      </c>
      <c r="H1238" s="6">
        <v>1544.6418327272727</v>
      </c>
      <c r="I1238" s="119"/>
    </row>
    <row r="1239" spans="7:9" x14ac:dyDescent="0.35">
      <c r="G1239">
        <v>52401</v>
      </c>
      <c r="H1239" s="6">
        <v>1254.5794036363636</v>
      </c>
      <c r="I1239" s="119"/>
    </row>
    <row r="1240" spans="7:9" x14ac:dyDescent="0.35">
      <c r="G1240">
        <v>52408</v>
      </c>
      <c r="H1240" s="6">
        <v>1278.544450909091</v>
      </c>
      <c r="I1240" s="119"/>
    </row>
    <row r="1241" spans="7:9" x14ac:dyDescent="0.35">
      <c r="G1241">
        <v>52411</v>
      </c>
      <c r="H1241" s="6">
        <v>1587.4946981818184</v>
      </c>
      <c r="I1241" s="119"/>
    </row>
    <row r="1242" spans="7:9" x14ac:dyDescent="0.35">
      <c r="G1242">
        <v>52416</v>
      </c>
      <c r="H1242" s="6">
        <v>1219.3794836363638</v>
      </c>
      <c r="I1242" s="119"/>
    </row>
    <row r="1243" spans="7:9" x14ac:dyDescent="0.35">
      <c r="G1243">
        <v>52417</v>
      </c>
      <c r="H1243" s="6">
        <v>1471.9187854545455</v>
      </c>
      <c r="I1243" s="119"/>
    </row>
    <row r="1244" spans="7:9" x14ac:dyDescent="0.35">
      <c r="G1244">
        <v>52418</v>
      </c>
      <c r="H1244" s="6">
        <v>992.43805090909086</v>
      </c>
      <c r="I1244" s="119"/>
    </row>
    <row r="1245" spans="7:9" x14ac:dyDescent="0.35">
      <c r="G1245">
        <v>52419</v>
      </c>
      <c r="H1245" s="6">
        <v>1607.3149963636365</v>
      </c>
      <c r="I1245" s="119"/>
    </row>
    <row r="1246" spans="7:9" x14ac:dyDescent="0.35">
      <c r="G1246">
        <v>52422</v>
      </c>
      <c r="H1246" s="6">
        <v>1377.7765963636364</v>
      </c>
      <c r="I1246" s="119"/>
    </row>
    <row r="1247" spans="7:9" x14ac:dyDescent="0.35">
      <c r="G1247">
        <v>52423</v>
      </c>
      <c r="H1247" s="6">
        <v>2223.7570109090912</v>
      </c>
      <c r="I1247" s="119"/>
    </row>
    <row r="1248" spans="7:9" x14ac:dyDescent="0.35">
      <c r="G1248">
        <v>52429</v>
      </c>
      <c r="H1248" s="6">
        <v>1036.9556581818181</v>
      </c>
      <c r="I1248" s="119"/>
    </row>
    <row r="1249" spans="7:9" x14ac:dyDescent="0.35">
      <c r="G1249">
        <v>52434</v>
      </c>
      <c r="H1249" s="6">
        <v>0</v>
      </c>
      <c r="I1249" s="119"/>
    </row>
    <row r="1250" spans="7:9" x14ac:dyDescent="0.35">
      <c r="G1250">
        <v>52441</v>
      </c>
      <c r="H1250" s="6">
        <v>1585.4539127272728</v>
      </c>
      <c r="I1250" s="119"/>
    </row>
    <row r="1251" spans="7:9" x14ac:dyDescent="0.35">
      <c r="G1251">
        <v>52456</v>
      </c>
      <c r="H1251" s="6">
        <v>1540.7337381818181</v>
      </c>
      <c r="I1251" s="119"/>
    </row>
    <row r="1252" spans="7:9" x14ac:dyDescent="0.35">
      <c r="G1252">
        <v>52459</v>
      </c>
      <c r="H1252" s="6">
        <v>1793.9700654545454</v>
      </c>
      <c r="I1252" s="119"/>
    </row>
    <row r="1253" spans="7:9" x14ac:dyDescent="0.35">
      <c r="G1253">
        <v>52485</v>
      </c>
      <c r="H1253" s="6">
        <v>663.72946909090911</v>
      </c>
      <c r="I1253" s="119"/>
    </row>
    <row r="1254" spans="7:9" x14ac:dyDescent="0.35">
      <c r="G1254">
        <v>52495</v>
      </c>
      <c r="H1254" s="6">
        <v>2116.3588945454544</v>
      </c>
      <c r="I1254" s="119"/>
    </row>
    <row r="1255" spans="7:9" x14ac:dyDescent="0.35">
      <c r="G1255">
        <v>52497</v>
      </c>
      <c r="H1255" s="6">
        <v>973.36662545454556</v>
      </c>
      <c r="I1255" s="119"/>
    </row>
    <row r="1256" spans="7:9" x14ac:dyDescent="0.35">
      <c r="G1256">
        <v>52507</v>
      </c>
      <c r="H1256" s="6">
        <v>1723.0664872727275</v>
      </c>
      <c r="I1256" s="119"/>
    </row>
    <row r="1257" spans="7:9" x14ac:dyDescent="0.35">
      <c r="G1257">
        <v>52508</v>
      </c>
      <c r="H1257" s="6">
        <v>0</v>
      </c>
      <c r="I1257" s="119"/>
    </row>
    <row r="1258" spans="7:9" x14ac:dyDescent="0.35">
      <c r="G1258">
        <v>52509</v>
      </c>
      <c r="H1258" s="6">
        <v>1082.3714690909092</v>
      </c>
      <c r="I1258" s="119"/>
    </row>
    <row r="1259" spans="7:9" x14ac:dyDescent="0.35">
      <c r="G1259">
        <v>52524</v>
      </c>
      <c r="H1259" s="6">
        <v>1630.1441090909093</v>
      </c>
      <c r="I1259" s="119"/>
    </row>
    <row r="1260" spans="7:9" x14ac:dyDescent="0.35">
      <c r="G1260">
        <v>52526</v>
      </c>
      <c r="H1260" s="6">
        <v>1483.0701090909092</v>
      </c>
      <c r="I1260" s="119"/>
    </row>
    <row r="1261" spans="7:9" x14ac:dyDescent="0.35">
      <c r="G1261">
        <v>52531</v>
      </c>
      <c r="H1261" s="6">
        <v>2394.8703854545452</v>
      </c>
      <c r="I1261" s="119"/>
    </row>
    <row r="1262" spans="7:9" x14ac:dyDescent="0.35">
      <c r="G1262">
        <v>52532</v>
      </c>
      <c r="H1262" s="6">
        <v>1519.2852072727273</v>
      </c>
      <c r="I1262" s="119"/>
    </row>
    <row r="1263" spans="7:9" x14ac:dyDescent="0.35">
      <c r="G1263">
        <v>52534</v>
      </c>
      <c r="H1263" s="6">
        <v>1073.8927854545454</v>
      </c>
      <c r="I1263" s="119"/>
    </row>
    <row r="1264" spans="7:9" x14ac:dyDescent="0.35">
      <c r="G1264">
        <v>52539</v>
      </c>
      <c r="H1264" s="6">
        <v>1233.5566036363639</v>
      </c>
      <c r="I1264" s="119"/>
    </row>
    <row r="1265" spans="7:9" x14ac:dyDescent="0.35">
      <c r="G1265">
        <v>52542</v>
      </c>
      <c r="H1265" s="6">
        <v>1465.8486109090909</v>
      </c>
      <c r="I1265" s="119"/>
    </row>
    <row r="1266" spans="7:9" x14ac:dyDescent="0.35">
      <c r="G1266">
        <v>52543</v>
      </c>
      <c r="H1266" s="6">
        <v>2248.6011272727278</v>
      </c>
      <c r="I1266" s="119"/>
    </row>
    <row r="1267" spans="7:9" x14ac:dyDescent="0.35">
      <c r="G1267">
        <v>52546</v>
      </c>
      <c r="H1267" s="6">
        <v>1247.0108290909093</v>
      </c>
      <c r="I1267" s="119"/>
    </row>
    <row r="1268" spans="7:9" x14ac:dyDescent="0.35">
      <c r="G1268">
        <v>52559</v>
      </c>
      <c r="H1268" s="6">
        <v>1746.6726327272729</v>
      </c>
      <c r="I1268" s="119"/>
    </row>
    <row r="1269" spans="7:9" x14ac:dyDescent="0.35">
      <c r="G1269">
        <v>52563</v>
      </c>
      <c r="H1269" s="6">
        <v>1056.5002545454547</v>
      </c>
      <c r="I1269" s="119"/>
    </row>
    <row r="1270" spans="7:9" x14ac:dyDescent="0.35">
      <c r="G1270">
        <v>52566</v>
      </c>
      <c r="H1270" s="6">
        <v>1825.8321454545455</v>
      </c>
      <c r="I1270" s="119"/>
    </row>
    <row r="1271" spans="7:9" x14ac:dyDescent="0.35">
      <c r="G1271">
        <v>52578</v>
      </c>
      <c r="H1271" s="6">
        <v>1031.5359563636364</v>
      </c>
      <c r="I1271" s="119"/>
    </row>
    <row r="1272" spans="7:9" x14ac:dyDescent="0.35">
      <c r="G1272">
        <v>52588</v>
      </c>
      <c r="H1272" s="6">
        <v>988.50811636363642</v>
      </c>
      <c r="I1272" s="119"/>
    </row>
    <row r="1273" spans="7:9" x14ac:dyDescent="0.35">
      <c r="G1273">
        <v>52589</v>
      </c>
      <c r="H1273" s="6">
        <v>1027.5256800000002</v>
      </c>
      <c r="I1273" s="119"/>
    </row>
    <row r="1274" spans="7:9" x14ac:dyDescent="0.35">
      <c r="G1274">
        <v>52592</v>
      </c>
      <c r="H1274" s="6">
        <v>1235.4479272727274</v>
      </c>
      <c r="I1274" s="119"/>
    </row>
    <row r="1275" spans="7:9" x14ac:dyDescent="0.35">
      <c r="G1275">
        <v>52593</v>
      </c>
      <c r="H1275" s="6">
        <v>1050.7992727272729</v>
      </c>
      <c r="I1275" s="119"/>
    </row>
    <row r="1276" spans="7:9" x14ac:dyDescent="0.35">
      <c r="G1276">
        <v>52595</v>
      </c>
      <c r="H1276" s="6">
        <v>4340.3994909090916</v>
      </c>
      <c r="I1276" s="119"/>
    </row>
    <row r="1277" spans="7:9" x14ac:dyDescent="0.35">
      <c r="G1277">
        <v>52597</v>
      </c>
      <c r="H1277" s="6">
        <v>1704.3251418181819</v>
      </c>
      <c r="I1277" s="119"/>
    </row>
    <row r="1278" spans="7:9" x14ac:dyDescent="0.35">
      <c r="G1278">
        <v>52598</v>
      </c>
      <c r="H1278" s="6">
        <v>1412.8938618181819</v>
      </c>
      <c r="I1278" s="119"/>
    </row>
    <row r="1279" spans="7:9" x14ac:dyDescent="0.35">
      <c r="G1279">
        <v>52604</v>
      </c>
      <c r="H1279" s="6">
        <v>1403.1879345454545</v>
      </c>
      <c r="I1279" s="119"/>
    </row>
    <row r="1280" spans="7:9" x14ac:dyDescent="0.35">
      <c r="G1280">
        <v>52612</v>
      </c>
      <c r="H1280" s="6">
        <v>1346.338930909091</v>
      </c>
      <c r="I1280" s="119"/>
    </row>
    <row r="1281" spans="7:9" x14ac:dyDescent="0.35">
      <c r="G1281">
        <v>52615</v>
      </c>
      <c r="H1281" s="6">
        <v>1446.1856800000003</v>
      </c>
      <c r="I1281" s="119"/>
    </row>
    <row r="1282" spans="7:9" x14ac:dyDescent="0.35">
      <c r="G1282">
        <v>52619</v>
      </c>
      <c r="H1282" s="6">
        <v>1253.7981090909091</v>
      </c>
      <c r="I1282" s="119"/>
    </row>
    <row r="1283" spans="7:9" x14ac:dyDescent="0.35">
      <c r="G1283">
        <v>52629</v>
      </c>
      <c r="H1283" s="6">
        <v>1111.9360218181819</v>
      </c>
      <c r="I1283" s="119"/>
    </row>
    <row r="1284" spans="7:9" x14ac:dyDescent="0.35">
      <c r="G1284">
        <v>52630</v>
      </c>
      <c r="H1284" s="6">
        <v>1485.651272727273</v>
      </c>
      <c r="I1284" s="119"/>
    </row>
    <row r="1285" spans="7:9" x14ac:dyDescent="0.35">
      <c r="G1285">
        <v>52631</v>
      </c>
      <c r="H1285" s="6">
        <v>1113.0103781818182</v>
      </c>
      <c r="I1285" s="119"/>
    </row>
    <row r="1286" spans="7:9" x14ac:dyDescent="0.35">
      <c r="G1286">
        <v>52632</v>
      </c>
      <c r="H1286" s="6">
        <v>0</v>
      </c>
      <c r="I1286" s="119"/>
    </row>
    <row r="1287" spans="7:9" x14ac:dyDescent="0.35">
      <c r="G1287">
        <v>52633</v>
      </c>
      <c r="H1287" s="6">
        <v>773.56253818181813</v>
      </c>
      <c r="I1287" s="119"/>
    </row>
    <row r="1288" spans="7:9" x14ac:dyDescent="0.35">
      <c r="G1288">
        <v>52640</v>
      </c>
      <c r="H1288" s="6">
        <v>1367.3686254545455</v>
      </c>
      <c r="I1288" s="119"/>
    </row>
    <row r="1289" spans="7:9" x14ac:dyDescent="0.35">
      <c r="G1289">
        <v>52642</v>
      </c>
      <c r="H1289" s="6">
        <v>1585.0839272727271</v>
      </c>
      <c r="I1289" s="119"/>
    </row>
    <row r="1290" spans="7:9" x14ac:dyDescent="0.35">
      <c r="G1290">
        <v>52644</v>
      </c>
      <c r="H1290" s="6">
        <v>931.84829818181834</v>
      </c>
      <c r="I1290" s="119"/>
    </row>
    <row r="1291" spans="7:9" x14ac:dyDescent="0.35">
      <c r="G1291">
        <v>52645</v>
      </c>
      <c r="H1291" s="6">
        <v>822.13445090909102</v>
      </c>
      <c r="I1291" s="119"/>
    </row>
    <row r="1292" spans="7:9" x14ac:dyDescent="0.35">
      <c r="G1292">
        <v>52653</v>
      </c>
      <c r="H1292" s="6">
        <v>1704.6288872727273</v>
      </c>
      <c r="I1292" s="119"/>
    </row>
    <row r="1293" spans="7:9" x14ac:dyDescent="0.35">
      <c r="G1293">
        <v>52656</v>
      </c>
      <c r="H1293" s="6">
        <v>1976.1777600000003</v>
      </c>
      <c r="I1293" s="119"/>
    </row>
    <row r="1294" spans="7:9" x14ac:dyDescent="0.35">
      <c r="G1294">
        <v>52657</v>
      </c>
      <c r="H1294" s="6">
        <v>1173.863330909091</v>
      </c>
      <c r="I1294" s="119"/>
    </row>
    <row r="1295" spans="7:9" x14ac:dyDescent="0.35">
      <c r="G1295">
        <v>52659</v>
      </c>
      <c r="H1295" s="6">
        <v>0</v>
      </c>
      <c r="I1295" s="119"/>
    </row>
    <row r="1296" spans="7:9" x14ac:dyDescent="0.35">
      <c r="G1296">
        <v>52660</v>
      </c>
      <c r="H1296" s="6">
        <v>1209.613767272727</v>
      </c>
      <c r="I1296" s="119"/>
    </row>
    <row r="1297" spans="7:9" x14ac:dyDescent="0.35">
      <c r="G1297">
        <v>52661</v>
      </c>
      <c r="H1297" s="6">
        <v>1275.1478981818182</v>
      </c>
      <c r="I1297" s="119"/>
    </row>
    <row r="1298" spans="7:9" x14ac:dyDescent="0.35">
      <c r="G1298">
        <v>52665</v>
      </c>
      <c r="H1298" s="6">
        <v>1681.5353018181822</v>
      </c>
      <c r="I1298" s="119"/>
    </row>
    <row r="1299" spans="7:9" x14ac:dyDescent="0.35">
      <c r="G1299">
        <v>52666</v>
      </c>
      <c r="H1299" s="6">
        <v>1080.5868145454547</v>
      </c>
      <c r="I1299" s="119"/>
    </row>
    <row r="1300" spans="7:9" x14ac:dyDescent="0.35">
      <c r="G1300">
        <v>52667</v>
      </c>
      <c r="H1300" s="6">
        <v>2249.9087418181821</v>
      </c>
      <c r="I1300" s="119"/>
    </row>
    <row r="1301" spans="7:9" x14ac:dyDescent="0.35">
      <c r="G1301">
        <v>52669</v>
      </c>
      <c r="H1301" s="6">
        <v>1019.4526036363636</v>
      </c>
      <c r="I1301" s="119"/>
    </row>
    <row r="1302" spans="7:9" x14ac:dyDescent="0.35">
      <c r="G1302">
        <v>52672</v>
      </c>
      <c r="H1302" s="6">
        <v>1162.3506618181818</v>
      </c>
      <c r="I1302" s="119"/>
    </row>
    <row r="1303" spans="7:9" x14ac:dyDescent="0.35">
      <c r="G1303">
        <v>52674</v>
      </c>
      <c r="H1303" s="6">
        <v>-123.19119272727274</v>
      </c>
      <c r="I1303" s="119"/>
    </row>
    <row r="1304" spans="7:9" x14ac:dyDescent="0.35">
      <c r="G1304">
        <v>52678</v>
      </c>
      <c r="H1304" s="6">
        <v>0</v>
      </c>
      <c r="I1304" s="119"/>
    </row>
    <row r="1305" spans="7:9" x14ac:dyDescent="0.35">
      <c r="G1305">
        <v>52679</v>
      </c>
      <c r="H1305" s="6">
        <v>1612.6720800000001</v>
      </c>
      <c r="I1305" s="119"/>
    </row>
    <row r="1306" spans="7:9" x14ac:dyDescent="0.35">
      <c r="G1306">
        <v>52682</v>
      </c>
      <c r="H1306" s="6">
        <v>1362.6140581818181</v>
      </c>
      <c r="I1306" s="119"/>
    </row>
    <row r="1307" spans="7:9" x14ac:dyDescent="0.35">
      <c r="G1307">
        <v>52689</v>
      </c>
      <c r="H1307" s="6">
        <v>1711.3096145454547</v>
      </c>
      <c r="I1307" s="119"/>
    </row>
    <row r="1308" spans="7:9" x14ac:dyDescent="0.35">
      <c r="G1308">
        <v>52691</v>
      </c>
      <c r="H1308" s="6">
        <v>1594.4716727272726</v>
      </c>
      <c r="I1308" s="119"/>
    </row>
    <row r="1309" spans="7:9" x14ac:dyDescent="0.35">
      <c r="G1309">
        <v>52694</v>
      </c>
      <c r="H1309" s="6">
        <v>981.80271999999991</v>
      </c>
      <c r="I1309" s="119"/>
    </row>
    <row r="1310" spans="7:9" x14ac:dyDescent="0.35">
      <c r="G1310">
        <v>52697</v>
      </c>
      <c r="H1310" s="6">
        <v>1883.0024290909093</v>
      </c>
      <c r="I1310" s="119"/>
    </row>
    <row r="1311" spans="7:9" x14ac:dyDescent="0.35">
      <c r="G1311">
        <v>52699</v>
      </c>
      <c r="H1311" s="6">
        <v>1350.4333309090907</v>
      </c>
      <c r="I1311" s="119"/>
    </row>
    <row r="1312" spans="7:9" x14ac:dyDescent="0.35">
      <c r="G1312">
        <v>52715</v>
      </c>
      <c r="H1312" s="6">
        <v>1206.756741818182</v>
      </c>
      <c r="I1312" s="119"/>
    </row>
    <row r="1313" spans="7:9" x14ac:dyDescent="0.35">
      <c r="G1313">
        <v>52718</v>
      </c>
      <c r="H1313" s="6">
        <v>1667.7592363636363</v>
      </c>
      <c r="I1313" s="119"/>
    </row>
    <row r="1314" spans="7:9" x14ac:dyDescent="0.35">
      <c r="G1314">
        <v>52719</v>
      </c>
      <c r="H1314" s="6">
        <v>1272.0435854545458</v>
      </c>
      <c r="I1314" s="119"/>
    </row>
    <row r="1315" spans="7:9" x14ac:dyDescent="0.35">
      <c r="G1315">
        <v>52721</v>
      </c>
      <c r="H1315" s="6">
        <v>781.26695272727272</v>
      </c>
      <c r="I1315" s="119"/>
    </row>
    <row r="1316" spans="7:9" x14ac:dyDescent="0.35">
      <c r="G1316">
        <v>52723</v>
      </c>
      <c r="H1316" s="6">
        <v>1455.0292436363636</v>
      </c>
      <c r="I1316" s="119"/>
    </row>
    <row r="1317" spans="7:9" x14ac:dyDescent="0.35">
      <c r="G1317">
        <v>52730</v>
      </c>
      <c r="H1317" s="6">
        <v>1492.7317454545455</v>
      </c>
      <c r="I1317" s="119"/>
    </row>
    <row r="1318" spans="7:9" x14ac:dyDescent="0.35">
      <c r="G1318">
        <v>52731</v>
      </c>
      <c r="H1318" s="6">
        <v>1098.6240581818181</v>
      </c>
      <c r="I1318" s="119"/>
    </row>
    <row r="1319" spans="7:9" x14ac:dyDescent="0.35">
      <c r="G1319">
        <v>52733</v>
      </c>
      <c r="H1319" s="6">
        <v>1525.0779345454546</v>
      </c>
      <c r="I1319" s="119"/>
    </row>
    <row r="1320" spans="7:9" x14ac:dyDescent="0.35">
      <c r="G1320">
        <v>52734</v>
      </c>
      <c r="H1320" s="6">
        <v>2393.607927272727</v>
      </c>
      <c r="I1320" s="119"/>
    </row>
    <row r="1321" spans="7:9" x14ac:dyDescent="0.35">
      <c r="G1321">
        <v>52735</v>
      </c>
      <c r="H1321" s="6">
        <v>3193.9280727272726</v>
      </c>
      <c r="I1321" s="119"/>
    </row>
    <row r="1322" spans="7:9" x14ac:dyDescent="0.35">
      <c r="G1322">
        <v>52741</v>
      </c>
      <c r="H1322" s="6">
        <v>1219.9925018181818</v>
      </c>
      <c r="I1322" s="119"/>
    </row>
    <row r="1323" spans="7:9" x14ac:dyDescent="0.35">
      <c r="G1323">
        <v>52745</v>
      </c>
      <c r="H1323" s="6">
        <v>2669.135185454546</v>
      </c>
      <c r="I1323" s="119"/>
    </row>
    <row r="1324" spans="7:9" x14ac:dyDescent="0.35">
      <c r="G1324">
        <v>52748</v>
      </c>
      <c r="H1324" s="6">
        <v>1759.8751636363641</v>
      </c>
      <c r="I1324" s="119"/>
    </row>
    <row r="1325" spans="7:9" x14ac:dyDescent="0.35">
      <c r="G1325">
        <v>52750</v>
      </c>
      <c r="H1325" s="6">
        <v>1432.1059854545456</v>
      </c>
      <c r="I1325" s="119"/>
    </row>
    <row r="1326" spans="7:9" x14ac:dyDescent="0.35">
      <c r="G1326">
        <v>52755</v>
      </c>
      <c r="H1326" s="6">
        <v>1232.2726109090909</v>
      </c>
      <c r="I1326" s="119"/>
    </row>
    <row r="1327" spans="7:9" x14ac:dyDescent="0.35">
      <c r="G1327">
        <v>52761</v>
      </c>
      <c r="H1327" s="6">
        <v>1508.4818181818182</v>
      </c>
      <c r="I1327" s="119"/>
    </row>
    <row r="1328" spans="7:9" x14ac:dyDescent="0.35">
      <c r="G1328">
        <v>52763</v>
      </c>
      <c r="H1328" s="6">
        <v>1405.0287054545456</v>
      </c>
      <c r="I1328" s="119"/>
    </row>
    <row r="1329" spans="7:9" x14ac:dyDescent="0.35">
      <c r="G1329">
        <v>52768</v>
      </c>
      <c r="H1329" s="6">
        <v>1035.4138254545455</v>
      </c>
      <c r="I1329" s="119"/>
    </row>
    <row r="1330" spans="7:9" x14ac:dyDescent="0.35">
      <c r="G1330">
        <v>52772</v>
      </c>
      <c r="H1330" s="6">
        <v>819.99126545454556</v>
      </c>
      <c r="I1330" s="119"/>
    </row>
    <row r="1331" spans="7:9" x14ac:dyDescent="0.35">
      <c r="G1331">
        <v>52777</v>
      </c>
      <c r="H1331" s="6">
        <v>0</v>
      </c>
      <c r="I1331" s="119"/>
    </row>
    <row r="1332" spans="7:9" x14ac:dyDescent="0.35">
      <c r="G1332">
        <v>52778</v>
      </c>
      <c r="H1332" s="6">
        <v>1254.5421672727273</v>
      </c>
      <c r="I1332" s="119"/>
    </row>
    <row r="1333" spans="7:9" x14ac:dyDescent="0.35">
      <c r="G1333">
        <v>52781</v>
      </c>
      <c r="H1333" s="6">
        <v>1549.2329090909091</v>
      </c>
      <c r="I1333" s="119"/>
    </row>
    <row r="1334" spans="7:9" x14ac:dyDescent="0.35">
      <c r="G1334">
        <v>52782</v>
      </c>
      <c r="H1334" s="6">
        <v>1106.2281309090911</v>
      </c>
      <c r="I1334" s="119"/>
    </row>
    <row r="1335" spans="7:9" x14ac:dyDescent="0.35">
      <c r="G1335">
        <v>52785</v>
      </c>
      <c r="H1335" s="6">
        <v>1069.2476000000001</v>
      </c>
      <c r="I1335" s="119"/>
    </row>
    <row r="1336" spans="7:9" x14ac:dyDescent="0.35">
      <c r="G1336">
        <v>52789</v>
      </c>
      <c r="H1336" s="6">
        <v>0</v>
      </c>
      <c r="I1336" s="119"/>
    </row>
    <row r="1337" spans="7:9" x14ac:dyDescent="0.35">
      <c r="G1337">
        <v>52799</v>
      </c>
      <c r="H1337" s="6">
        <v>1013.7190327272727</v>
      </c>
      <c r="I1337" s="119"/>
    </row>
    <row r="1338" spans="7:9" x14ac:dyDescent="0.35">
      <c r="G1338">
        <v>52800</v>
      </c>
      <c r="H1338" s="6">
        <v>1563.293709090909</v>
      </c>
      <c r="I1338" s="119"/>
    </row>
    <row r="1339" spans="7:9" x14ac:dyDescent="0.35">
      <c r="G1339">
        <v>52813</v>
      </c>
      <c r="H1339" s="6">
        <v>0</v>
      </c>
      <c r="I1339" s="119"/>
    </row>
    <row r="1340" spans="7:9" x14ac:dyDescent="0.35">
      <c r="G1340">
        <v>52815</v>
      </c>
      <c r="H1340" s="6">
        <v>999.70323636363628</v>
      </c>
      <c r="I1340" s="119"/>
    </row>
    <row r="1341" spans="7:9" x14ac:dyDescent="0.35">
      <c r="G1341">
        <v>52816</v>
      </c>
      <c r="H1341" s="6">
        <v>1058.5813163636365</v>
      </c>
      <c r="I1341" s="119"/>
    </row>
    <row r="1342" spans="7:9" x14ac:dyDescent="0.35">
      <c r="G1342">
        <v>52824</v>
      </c>
      <c r="H1342" s="6">
        <v>1470.0601018181821</v>
      </c>
      <c r="I1342" s="119"/>
    </row>
    <row r="1343" spans="7:9" x14ac:dyDescent="0.35">
      <c r="G1343">
        <v>52833</v>
      </c>
      <c r="H1343" s="6">
        <v>878.5830618181817</v>
      </c>
      <c r="I1343" s="119"/>
    </row>
    <row r="1344" spans="7:9" x14ac:dyDescent="0.35">
      <c r="G1344">
        <v>52836</v>
      </c>
      <c r="H1344" s="6">
        <v>997.17007999999987</v>
      </c>
      <c r="I1344" s="119"/>
    </row>
    <row r="1345" spans="7:9" x14ac:dyDescent="0.35">
      <c r="G1345">
        <v>52839</v>
      </c>
      <c r="H1345" s="6">
        <v>816.2473163636364</v>
      </c>
      <c r="I1345" s="119"/>
    </row>
    <row r="1346" spans="7:9" x14ac:dyDescent="0.35">
      <c r="G1346">
        <v>52845</v>
      </c>
      <c r="H1346" s="6">
        <v>1062.061730909091</v>
      </c>
      <c r="I1346" s="119"/>
    </row>
    <row r="1347" spans="7:9" x14ac:dyDescent="0.35">
      <c r="G1347">
        <v>52852</v>
      </c>
      <c r="H1347" s="6">
        <v>1542.8421890909092</v>
      </c>
      <c r="I1347" s="119"/>
    </row>
    <row r="1348" spans="7:9" x14ac:dyDescent="0.35">
      <c r="G1348">
        <v>52859</v>
      </c>
      <c r="H1348" s="6">
        <v>1477.0634909090909</v>
      </c>
      <c r="I1348" s="119"/>
    </row>
    <row r="1349" spans="7:9" x14ac:dyDescent="0.35">
      <c r="G1349">
        <v>52863</v>
      </c>
      <c r="H1349" s="6">
        <v>1208.5258472727273</v>
      </c>
      <c r="I1349" s="119"/>
    </row>
    <row r="1350" spans="7:9" x14ac:dyDescent="0.35">
      <c r="G1350">
        <v>52868</v>
      </c>
      <c r="H1350" s="6">
        <v>1621.4165090909091</v>
      </c>
      <c r="I1350" s="119"/>
    </row>
    <row r="1351" spans="7:9" x14ac:dyDescent="0.35">
      <c r="G1351">
        <v>52872</v>
      </c>
      <c r="H1351" s="6">
        <v>1599.9830981818181</v>
      </c>
      <c r="I1351" s="119"/>
    </row>
    <row r="1352" spans="7:9" x14ac:dyDescent="0.35">
      <c r="G1352">
        <v>52876</v>
      </c>
      <c r="H1352" s="6">
        <v>0</v>
      </c>
      <c r="I1352" s="119"/>
    </row>
    <row r="1353" spans="7:9" x14ac:dyDescent="0.35">
      <c r="G1353">
        <v>52877</v>
      </c>
      <c r="H1353" s="6">
        <v>894.46714181818174</v>
      </c>
      <c r="I1353" s="119"/>
    </row>
    <row r="1354" spans="7:9" x14ac:dyDescent="0.35">
      <c r="G1354">
        <v>52878</v>
      </c>
      <c r="H1354" s="6">
        <v>1838.2870254545455</v>
      </c>
      <c r="I1354" s="119"/>
    </row>
    <row r="1355" spans="7:9" x14ac:dyDescent="0.35">
      <c r="G1355">
        <v>52889</v>
      </c>
      <c r="H1355" s="6">
        <v>1273.5580509090912</v>
      </c>
      <c r="I1355" s="119"/>
    </row>
    <row r="1356" spans="7:9" x14ac:dyDescent="0.35">
      <c r="G1356">
        <v>52896</v>
      </c>
      <c r="H1356" s="6">
        <v>1188.2683345454545</v>
      </c>
      <c r="I1356" s="119"/>
    </row>
    <row r="1357" spans="7:9" x14ac:dyDescent="0.35">
      <c r="G1357">
        <v>52898</v>
      </c>
      <c r="H1357" s="6">
        <v>1009.0826472727273</v>
      </c>
      <c r="I1357" s="119"/>
    </row>
    <row r="1358" spans="7:9" x14ac:dyDescent="0.35">
      <c r="G1358">
        <v>52899</v>
      </c>
      <c r="H1358" s="6">
        <v>823.19795636363642</v>
      </c>
      <c r="I1358" s="119"/>
    </row>
    <row r="1359" spans="7:9" x14ac:dyDescent="0.35">
      <c r="G1359">
        <v>52901</v>
      </c>
      <c r="H1359" s="6">
        <v>1730.3444436363636</v>
      </c>
      <c r="I1359" s="119"/>
    </row>
    <row r="1360" spans="7:9" x14ac:dyDescent="0.35">
      <c r="G1360">
        <v>52907</v>
      </c>
      <c r="H1360" s="6">
        <v>1197.38312</v>
      </c>
      <c r="I1360" s="119"/>
    </row>
    <row r="1361" spans="7:9" x14ac:dyDescent="0.35">
      <c r="G1361">
        <v>52908</v>
      </c>
      <c r="H1361" s="6">
        <v>1239.8632145454549</v>
      </c>
      <c r="I1361" s="119"/>
    </row>
    <row r="1362" spans="7:9" x14ac:dyDescent="0.35">
      <c r="G1362">
        <v>52909</v>
      </c>
      <c r="H1362" s="6">
        <v>0</v>
      </c>
      <c r="I1362" s="119"/>
    </row>
    <row r="1363" spans="7:9" x14ac:dyDescent="0.35">
      <c r="G1363">
        <v>52913</v>
      </c>
      <c r="H1363" s="6">
        <v>1723.3979490909089</v>
      </c>
      <c r="I1363" s="119"/>
    </row>
    <row r="1364" spans="7:9" x14ac:dyDescent="0.35">
      <c r="G1364">
        <v>52914</v>
      </c>
      <c r="H1364" s="6">
        <v>1528.978021818182</v>
      </c>
      <c r="I1364" s="119"/>
    </row>
    <row r="1365" spans="7:9" x14ac:dyDescent="0.35">
      <c r="G1365">
        <v>52920</v>
      </c>
      <c r="H1365" s="6">
        <v>851.06235636363635</v>
      </c>
      <c r="I1365" s="119"/>
    </row>
    <row r="1366" spans="7:9" x14ac:dyDescent="0.35">
      <c r="G1366">
        <v>52921</v>
      </c>
      <c r="H1366" s="6">
        <v>1544.3518036363637</v>
      </c>
      <c r="I1366" s="119"/>
    </row>
    <row r="1367" spans="7:9" x14ac:dyDescent="0.35">
      <c r="G1367">
        <v>52929</v>
      </c>
      <c r="H1367" s="6">
        <v>1204.5984363636364</v>
      </c>
      <c r="I1367" s="119"/>
    </row>
    <row r="1368" spans="7:9" x14ac:dyDescent="0.35">
      <c r="G1368">
        <v>52933</v>
      </c>
      <c r="H1368" s="6">
        <v>1232.85304</v>
      </c>
      <c r="I1368" s="119"/>
    </row>
    <row r="1369" spans="7:9" x14ac:dyDescent="0.35">
      <c r="G1369">
        <v>52935</v>
      </c>
      <c r="H1369" s="6">
        <v>1454.3715345454548</v>
      </c>
      <c r="I1369" s="119"/>
    </row>
    <row r="1370" spans="7:9" x14ac:dyDescent="0.35">
      <c r="G1370">
        <v>52936</v>
      </c>
      <c r="H1370" s="6">
        <v>956.14507636363635</v>
      </c>
      <c r="I1370" s="119"/>
    </row>
    <row r="1371" spans="7:9" x14ac:dyDescent="0.35">
      <c r="G1371">
        <v>52938</v>
      </c>
      <c r="H1371" s="6">
        <v>1393.2682763636365</v>
      </c>
      <c r="I1371" s="119"/>
    </row>
    <row r="1372" spans="7:9" x14ac:dyDescent="0.35">
      <c r="G1372">
        <v>52940</v>
      </c>
      <c r="H1372" s="6">
        <v>1182.3265818181819</v>
      </c>
      <c r="I1372" s="119"/>
    </row>
    <row r="1373" spans="7:9" x14ac:dyDescent="0.35">
      <c r="G1373">
        <v>52941</v>
      </c>
      <c r="H1373" s="6">
        <v>1497.0850981818182</v>
      </c>
      <c r="I1373" s="119"/>
    </row>
    <row r="1374" spans="7:9" x14ac:dyDescent="0.35">
      <c r="G1374">
        <v>52942</v>
      </c>
      <c r="H1374" s="6">
        <v>2100.5991272727274</v>
      </c>
      <c r="I1374" s="119"/>
    </row>
    <row r="1375" spans="7:9" x14ac:dyDescent="0.35">
      <c r="G1375">
        <v>52950</v>
      </c>
      <c r="H1375" s="6">
        <v>833.65998545454556</v>
      </c>
      <c r="I1375" s="119"/>
    </row>
    <row r="1376" spans="7:9" x14ac:dyDescent="0.35">
      <c r="G1376">
        <v>52959</v>
      </c>
      <c r="H1376" s="6">
        <v>1579.6745600000002</v>
      </c>
      <c r="I1376" s="119"/>
    </row>
    <row r="1377" spans="7:9" x14ac:dyDescent="0.35">
      <c r="G1377">
        <v>52960</v>
      </c>
      <c r="H1377" s="6">
        <v>1236.050981818182</v>
      </c>
      <c r="I1377" s="119"/>
    </row>
    <row r="1378" spans="7:9" x14ac:dyDescent="0.35">
      <c r="G1378">
        <v>52970</v>
      </c>
      <c r="H1378" s="6">
        <v>1307.9807490909093</v>
      </c>
      <c r="I1378" s="119"/>
    </row>
    <row r="1379" spans="7:9" x14ac:dyDescent="0.35">
      <c r="G1379">
        <v>52985</v>
      </c>
      <c r="H1379" s="6">
        <v>1447.8859854545456</v>
      </c>
      <c r="I1379" s="119"/>
    </row>
    <row r="1380" spans="7:9" x14ac:dyDescent="0.35">
      <c r="G1380">
        <v>52986</v>
      </c>
      <c r="H1380" s="6">
        <v>1343.2685672727275</v>
      </c>
      <c r="I1380" s="119"/>
    </row>
    <row r="1381" spans="7:9" x14ac:dyDescent="0.35">
      <c r="G1381">
        <v>52990</v>
      </c>
      <c r="H1381" s="6">
        <v>307.38389818181821</v>
      </c>
      <c r="I1381" s="119"/>
    </row>
    <row r="1382" spans="7:9" x14ac:dyDescent="0.35">
      <c r="G1382">
        <v>52991</v>
      </c>
      <c r="H1382" s="6">
        <v>1629.9133672727273</v>
      </c>
      <c r="I1382" s="119"/>
    </row>
    <row r="1383" spans="7:9" x14ac:dyDescent="0.35">
      <c r="G1383">
        <v>53002</v>
      </c>
      <c r="H1383" s="6">
        <v>2852.2953163636362</v>
      </c>
      <c r="I1383" s="119"/>
    </row>
    <row r="1384" spans="7:9" x14ac:dyDescent="0.35">
      <c r="G1384">
        <v>53011</v>
      </c>
      <c r="H1384" s="6">
        <v>2902.8112363636365</v>
      </c>
      <c r="I1384" s="119"/>
    </row>
    <row r="1385" spans="7:9" x14ac:dyDescent="0.35">
      <c r="G1385">
        <v>53013</v>
      </c>
      <c r="H1385" s="6">
        <v>856.20467636363628</v>
      </c>
      <c r="I1385" s="119"/>
    </row>
    <row r="1386" spans="7:9" x14ac:dyDescent="0.35">
      <c r="G1386">
        <v>53014</v>
      </c>
      <c r="H1386" s="6">
        <v>1591.9242400000001</v>
      </c>
      <c r="I1386" s="119"/>
    </row>
    <row r="1387" spans="7:9" x14ac:dyDescent="0.35">
      <c r="G1387">
        <v>53018</v>
      </c>
      <c r="H1387" s="6">
        <v>1395.3082690909093</v>
      </c>
      <c r="I1387" s="119"/>
    </row>
    <row r="1388" spans="7:9" x14ac:dyDescent="0.35">
      <c r="G1388">
        <v>53020</v>
      </c>
      <c r="H1388" s="6">
        <v>2425.5901672727277</v>
      </c>
      <c r="I1388" s="119"/>
    </row>
    <row r="1389" spans="7:9" x14ac:dyDescent="0.35">
      <c r="G1389">
        <v>53023</v>
      </c>
      <c r="H1389" s="6">
        <v>1289.2920363636367</v>
      </c>
      <c r="I1389" s="119"/>
    </row>
    <row r="1390" spans="7:9" x14ac:dyDescent="0.35">
      <c r="G1390">
        <v>53026</v>
      </c>
      <c r="H1390" s="6">
        <v>628.63685818181818</v>
      </c>
      <c r="I1390" s="119"/>
    </row>
    <row r="1391" spans="7:9" x14ac:dyDescent="0.35">
      <c r="G1391">
        <v>53028</v>
      </c>
      <c r="H1391" s="6">
        <v>1088.5129236363637</v>
      </c>
      <c r="I1391" s="119"/>
    </row>
    <row r="1392" spans="7:9" x14ac:dyDescent="0.35">
      <c r="G1392">
        <v>53040</v>
      </c>
      <c r="H1392" s="6">
        <v>530.13811636363641</v>
      </c>
      <c r="I1392" s="119"/>
    </row>
    <row r="1393" spans="7:9" x14ac:dyDescent="0.35">
      <c r="G1393">
        <v>53041</v>
      </c>
      <c r="H1393" s="6">
        <v>1214.8295345454546</v>
      </c>
      <c r="I1393" s="119"/>
    </row>
    <row r="1394" spans="7:9" x14ac:dyDescent="0.35">
      <c r="G1394">
        <v>53042</v>
      </c>
      <c r="H1394" s="6">
        <v>703.26226181818197</v>
      </c>
      <c r="I1394" s="119"/>
    </row>
    <row r="1395" spans="7:9" x14ac:dyDescent="0.35">
      <c r="G1395">
        <v>53047</v>
      </c>
      <c r="H1395" s="6">
        <v>901.10445090909093</v>
      </c>
      <c r="I1395" s="119"/>
    </row>
    <row r="1396" spans="7:9" x14ac:dyDescent="0.35">
      <c r="G1396">
        <v>53048</v>
      </c>
      <c r="H1396" s="6">
        <v>1243.6487490909094</v>
      </c>
      <c r="I1396" s="119"/>
    </row>
    <row r="1397" spans="7:9" x14ac:dyDescent="0.35">
      <c r="G1397">
        <v>53049</v>
      </c>
      <c r="H1397" s="6">
        <v>3384.8485381818182</v>
      </c>
      <c r="I1397" s="119"/>
    </row>
    <row r="1398" spans="7:9" x14ac:dyDescent="0.35">
      <c r="G1398">
        <v>53050</v>
      </c>
      <c r="H1398" s="6">
        <v>1124.0255127272728</v>
      </c>
      <c r="I1398" s="119"/>
    </row>
    <row r="1399" spans="7:9" x14ac:dyDescent="0.35">
      <c r="G1399">
        <v>53053</v>
      </c>
      <c r="H1399" s="6">
        <v>2330.1335054545457</v>
      </c>
      <c r="I1399" s="119"/>
    </row>
    <row r="1400" spans="7:9" x14ac:dyDescent="0.35">
      <c r="G1400">
        <v>53059</v>
      </c>
      <c r="H1400" s="6">
        <v>1241.9362618181819</v>
      </c>
      <c r="I1400" s="119"/>
    </row>
    <row r="1401" spans="7:9" x14ac:dyDescent="0.35">
      <c r="G1401">
        <v>53061</v>
      </c>
      <c r="H1401" s="6">
        <v>1279.9940290909092</v>
      </c>
      <c r="I1401" s="119"/>
    </row>
    <row r="1402" spans="7:9" x14ac:dyDescent="0.35">
      <c r="G1402">
        <v>53065</v>
      </c>
      <c r="H1402" s="6">
        <v>1077.6601018181818</v>
      </c>
      <c r="I1402" s="119"/>
    </row>
    <row r="1403" spans="7:9" x14ac:dyDescent="0.35">
      <c r="G1403">
        <v>53067</v>
      </c>
      <c r="H1403" s="6">
        <v>865.87082909090918</v>
      </c>
      <c r="I1403" s="119"/>
    </row>
    <row r="1404" spans="7:9" x14ac:dyDescent="0.35">
      <c r="G1404">
        <v>53077</v>
      </c>
      <c r="H1404" s="6">
        <v>1486.5677672727272</v>
      </c>
      <c r="I1404" s="119"/>
    </row>
    <row r="1405" spans="7:9" x14ac:dyDescent="0.35">
      <c r="G1405">
        <v>53078</v>
      </c>
      <c r="H1405" s="6">
        <v>2137.7056727272729</v>
      </c>
      <c r="I1405" s="119"/>
    </row>
    <row r="1406" spans="7:9" x14ac:dyDescent="0.35">
      <c r="G1406">
        <v>53081</v>
      </c>
      <c r="H1406" s="6">
        <v>996.37360000000012</v>
      </c>
      <c r="I1406" s="119"/>
    </row>
    <row r="1407" spans="7:9" x14ac:dyDescent="0.35">
      <c r="G1407">
        <v>53084</v>
      </c>
      <c r="H1407" s="6">
        <v>998.31738181818184</v>
      </c>
      <c r="I1407" s="119"/>
    </row>
    <row r="1408" spans="7:9" x14ac:dyDescent="0.35">
      <c r="G1408">
        <v>53085</v>
      </c>
      <c r="H1408" s="6">
        <v>3677.7101963636364</v>
      </c>
      <c r="I1408" s="119"/>
    </row>
    <row r="1409" spans="7:9" x14ac:dyDescent="0.35">
      <c r="G1409">
        <v>53088</v>
      </c>
      <c r="H1409" s="6">
        <v>1320.9526763636366</v>
      </c>
      <c r="I1409" s="119"/>
    </row>
    <row r="1410" spans="7:9" x14ac:dyDescent="0.35">
      <c r="G1410">
        <v>53092</v>
      </c>
      <c r="H1410" s="6">
        <v>1682.7552800000003</v>
      </c>
      <c r="I1410" s="119"/>
    </row>
    <row r="1411" spans="7:9" x14ac:dyDescent="0.35">
      <c r="G1411">
        <v>53094</v>
      </c>
      <c r="H1411" s="6">
        <v>740.2047490909091</v>
      </c>
      <c r="I1411" s="119"/>
    </row>
    <row r="1412" spans="7:9" x14ac:dyDescent="0.35">
      <c r="G1412">
        <v>53101</v>
      </c>
      <c r="H1412" s="6">
        <v>1039.9154836363639</v>
      </c>
      <c r="I1412" s="119"/>
    </row>
    <row r="1413" spans="7:9" x14ac:dyDescent="0.35">
      <c r="G1413">
        <v>53102</v>
      </c>
      <c r="H1413" s="6">
        <v>1779.3019636363636</v>
      </c>
      <c r="I1413" s="119"/>
    </row>
    <row r="1414" spans="7:9" x14ac:dyDescent="0.35">
      <c r="G1414">
        <v>53105</v>
      </c>
      <c r="H1414" s="6">
        <v>1362.4287636363636</v>
      </c>
      <c r="I1414" s="119"/>
    </row>
    <row r="1415" spans="7:9" x14ac:dyDescent="0.35">
      <c r="G1415">
        <v>53106</v>
      </c>
      <c r="H1415" s="6">
        <v>1139.0932727272727</v>
      </c>
      <c r="I1415" s="119"/>
    </row>
    <row r="1416" spans="7:9" x14ac:dyDescent="0.35">
      <c r="G1416">
        <v>53110</v>
      </c>
      <c r="H1416" s="6">
        <v>1096.9179345454547</v>
      </c>
      <c r="I1416" s="119"/>
    </row>
    <row r="1417" spans="7:9" x14ac:dyDescent="0.35">
      <c r="G1417">
        <v>53121</v>
      </c>
      <c r="H1417" s="6">
        <v>1264.994210909091</v>
      </c>
      <c r="I1417" s="119"/>
    </row>
    <row r="1418" spans="7:9" x14ac:dyDescent="0.35">
      <c r="G1418">
        <v>53125</v>
      </c>
      <c r="H1418" s="6">
        <v>1266.1022763636365</v>
      </c>
      <c r="I1418" s="119"/>
    </row>
    <row r="1419" spans="7:9" x14ac:dyDescent="0.35">
      <c r="G1419">
        <v>53129</v>
      </c>
      <c r="H1419" s="6">
        <v>646.0478690909091</v>
      </c>
      <c r="I1419" s="119"/>
    </row>
    <row r="1420" spans="7:9" x14ac:dyDescent="0.35">
      <c r="G1420">
        <v>53131</v>
      </c>
      <c r="H1420" s="6">
        <v>591.64602181818179</v>
      </c>
      <c r="I1420" s="119"/>
    </row>
    <row r="1421" spans="7:9" x14ac:dyDescent="0.35">
      <c r="G1421">
        <v>53134</v>
      </c>
      <c r="H1421" s="6">
        <v>1770.0072945454544</v>
      </c>
      <c r="I1421" s="119"/>
    </row>
    <row r="1422" spans="7:9" x14ac:dyDescent="0.35">
      <c r="G1422">
        <v>53138</v>
      </c>
      <c r="H1422" s="6">
        <v>756.40856000000008</v>
      </c>
      <c r="I1422" s="119"/>
    </row>
    <row r="1423" spans="7:9" x14ac:dyDescent="0.35">
      <c r="G1423">
        <v>53142</v>
      </c>
      <c r="H1423" s="6">
        <v>677.01762909090905</v>
      </c>
      <c r="I1423" s="119"/>
    </row>
    <row r="1424" spans="7:9" x14ac:dyDescent="0.35">
      <c r="G1424">
        <v>53143</v>
      </c>
      <c r="H1424" s="6">
        <v>970.1920581818182</v>
      </c>
      <c r="I1424" s="119"/>
    </row>
    <row r="1425" spans="7:9" x14ac:dyDescent="0.35">
      <c r="G1425">
        <v>53149</v>
      </c>
      <c r="H1425" s="6">
        <v>798.0668872727274</v>
      </c>
      <c r="I1425" s="119"/>
    </row>
    <row r="1426" spans="7:9" x14ac:dyDescent="0.35">
      <c r="G1426">
        <v>53151</v>
      </c>
      <c r="H1426" s="6">
        <v>1021.8228436363636</v>
      </c>
      <c r="I1426" s="119"/>
    </row>
    <row r="1427" spans="7:9" x14ac:dyDescent="0.35">
      <c r="G1427">
        <v>53152</v>
      </c>
      <c r="H1427" s="6">
        <v>1353.3276218181818</v>
      </c>
      <c r="I1427" s="119"/>
    </row>
    <row r="1428" spans="7:9" x14ac:dyDescent="0.35">
      <c r="G1428">
        <v>53158</v>
      </c>
      <c r="H1428" s="6">
        <v>640.73648000000003</v>
      </c>
      <c r="I1428" s="119"/>
    </row>
    <row r="1429" spans="7:9" x14ac:dyDescent="0.35">
      <c r="G1429">
        <v>53176</v>
      </c>
      <c r="H1429" s="6">
        <v>1106.8718327272727</v>
      </c>
      <c r="I1429" s="119"/>
    </row>
    <row r="1430" spans="7:9" x14ac:dyDescent="0.35">
      <c r="G1430">
        <v>53184</v>
      </c>
      <c r="H1430" s="6">
        <v>968.48233454545471</v>
      </c>
      <c r="I1430" s="119"/>
    </row>
    <row r="1431" spans="7:9" x14ac:dyDescent="0.35">
      <c r="G1431">
        <v>53189</v>
      </c>
      <c r="H1431" s="6">
        <v>937.42501090909082</v>
      </c>
      <c r="I1431" s="119"/>
    </row>
    <row r="1432" spans="7:9" x14ac:dyDescent="0.35">
      <c r="G1432">
        <v>53193</v>
      </c>
      <c r="H1432" s="6">
        <v>1551.3493818181819</v>
      </c>
      <c r="I1432" s="119"/>
    </row>
    <row r="1433" spans="7:9" x14ac:dyDescent="0.35">
      <c r="G1433">
        <v>53196</v>
      </c>
      <c r="H1433" s="6">
        <v>1123.7912218181818</v>
      </c>
      <c r="I1433" s="119"/>
    </row>
    <row r="1434" spans="7:9" x14ac:dyDescent="0.35">
      <c r="G1434">
        <v>53201</v>
      </c>
      <c r="H1434" s="6">
        <v>0</v>
      </c>
      <c r="I1434" s="119"/>
    </row>
    <row r="1435" spans="7:9" x14ac:dyDescent="0.35">
      <c r="G1435">
        <v>53203</v>
      </c>
      <c r="H1435" s="6">
        <v>0</v>
      </c>
      <c r="I1435" s="119"/>
    </row>
    <row r="1436" spans="7:9" x14ac:dyDescent="0.35">
      <c r="G1436">
        <v>53208</v>
      </c>
      <c r="H1436" s="6">
        <v>1114.0816654545456</v>
      </c>
      <c r="I1436" s="119"/>
    </row>
    <row r="1437" spans="7:9" x14ac:dyDescent="0.35">
      <c r="G1437">
        <v>53213</v>
      </c>
      <c r="H1437" s="6">
        <v>1554.3155781818182</v>
      </c>
      <c r="I1437" s="119"/>
    </row>
    <row r="1438" spans="7:9" x14ac:dyDescent="0.35">
      <c r="G1438">
        <v>53214</v>
      </c>
      <c r="H1438" s="6">
        <v>0</v>
      </c>
      <c r="I1438" s="119"/>
    </row>
    <row r="1439" spans="7:9" x14ac:dyDescent="0.35">
      <c r="G1439">
        <v>53215</v>
      </c>
      <c r="H1439" s="6">
        <v>661.6544581818182</v>
      </c>
      <c r="I1439" s="119"/>
    </row>
    <row r="1440" spans="7:9" x14ac:dyDescent="0.35">
      <c r="G1440">
        <v>53216</v>
      </c>
      <c r="H1440" s="6">
        <v>1116.1501527272728</v>
      </c>
      <c r="I1440" s="119"/>
    </row>
    <row r="1441" spans="7:9" x14ac:dyDescent="0.35">
      <c r="G1441">
        <v>53217</v>
      </c>
      <c r="H1441" s="6">
        <v>863.84828363636359</v>
      </c>
      <c r="I1441" s="119"/>
    </row>
    <row r="1442" spans="7:9" x14ac:dyDescent="0.35">
      <c r="G1442">
        <v>53226</v>
      </c>
      <c r="H1442" s="6">
        <v>826.98676363636355</v>
      </c>
      <c r="I1442" s="119"/>
    </row>
    <row r="1443" spans="7:9" x14ac:dyDescent="0.35">
      <c r="G1443">
        <v>53227</v>
      </c>
      <c r="H1443" s="6">
        <v>1428.9524581818184</v>
      </c>
      <c r="I1443" s="119"/>
    </row>
    <row r="1444" spans="7:9" x14ac:dyDescent="0.35">
      <c r="G1444">
        <v>53228</v>
      </c>
      <c r="H1444" s="6">
        <v>3551.5725454545459</v>
      </c>
      <c r="I1444" s="119"/>
    </row>
    <row r="1445" spans="7:9" x14ac:dyDescent="0.35">
      <c r="G1445">
        <v>53229</v>
      </c>
      <c r="H1445" s="6">
        <v>1548.7476218181819</v>
      </c>
      <c r="I1445" s="119"/>
    </row>
    <row r="1446" spans="7:9" x14ac:dyDescent="0.35">
      <c r="G1446">
        <v>53230</v>
      </c>
      <c r="H1446" s="6">
        <v>1233.2904218181818</v>
      </c>
      <c r="I1446" s="119"/>
    </row>
    <row r="1447" spans="7:9" x14ac:dyDescent="0.35">
      <c r="G1447">
        <v>53231</v>
      </c>
      <c r="H1447" s="6">
        <v>772.2481745454545</v>
      </c>
      <c r="I1447" s="119"/>
    </row>
    <row r="1448" spans="7:9" x14ac:dyDescent="0.35">
      <c r="G1448">
        <v>53232</v>
      </c>
      <c r="H1448" s="6">
        <v>0</v>
      </c>
      <c r="I1448" s="119"/>
    </row>
    <row r="1449" spans="7:9" x14ac:dyDescent="0.35">
      <c r="G1449">
        <v>53233</v>
      </c>
      <c r="H1449" s="6">
        <v>1034.7654327272728</v>
      </c>
      <c r="I1449" s="119"/>
    </row>
    <row r="1450" spans="7:9" x14ac:dyDescent="0.35">
      <c r="G1450">
        <v>53234</v>
      </c>
      <c r="H1450" s="6">
        <v>1376.0424363636366</v>
      </c>
      <c r="I1450" s="119"/>
    </row>
    <row r="1451" spans="7:9" x14ac:dyDescent="0.35">
      <c r="G1451">
        <v>53235</v>
      </c>
      <c r="H1451" s="6">
        <v>569.96212363636357</v>
      </c>
      <c r="I1451" s="119"/>
    </row>
    <row r="1452" spans="7:9" x14ac:dyDescent="0.35">
      <c r="G1452">
        <v>53238</v>
      </c>
      <c r="H1452" s="6">
        <v>744.50224000000014</v>
      </c>
      <c r="I1452" s="119"/>
    </row>
    <row r="1453" spans="7:9" x14ac:dyDescent="0.35">
      <c r="G1453">
        <v>53240</v>
      </c>
      <c r="H1453" s="6">
        <v>1531.955912727273</v>
      </c>
      <c r="I1453" s="119"/>
    </row>
    <row r="1454" spans="7:9" x14ac:dyDescent="0.35">
      <c r="G1454">
        <v>53242</v>
      </c>
      <c r="H1454" s="6">
        <v>0</v>
      </c>
      <c r="I1454" s="119"/>
    </row>
    <row r="1455" spans="7:9" x14ac:dyDescent="0.35">
      <c r="G1455">
        <v>53243</v>
      </c>
      <c r="H1455" s="6">
        <v>1017.8055999999999</v>
      </c>
      <c r="I1455" s="119"/>
    </row>
    <row r="1456" spans="7:9" x14ac:dyDescent="0.35">
      <c r="G1456">
        <v>53249</v>
      </c>
      <c r="H1456" s="6">
        <v>971.25349818181826</v>
      </c>
      <c r="I1456" s="119"/>
    </row>
    <row r="1457" spans="7:9" x14ac:dyDescent="0.35">
      <c r="G1457">
        <v>53250</v>
      </c>
      <c r="H1457" s="6">
        <v>1018.6341236363637</v>
      </c>
      <c r="I1457" s="119"/>
    </row>
    <row r="1458" spans="7:9" x14ac:dyDescent="0.35">
      <c r="G1458">
        <v>53256</v>
      </c>
      <c r="H1458" s="6">
        <v>1556.1888581818182</v>
      </c>
      <c r="I1458" s="119"/>
    </row>
    <row r="1459" spans="7:9" x14ac:dyDescent="0.35">
      <c r="G1459">
        <v>53258</v>
      </c>
      <c r="H1459" s="6">
        <v>3999.9593454545452</v>
      </c>
      <c r="I1459" s="119"/>
    </row>
    <row r="1460" spans="7:9" x14ac:dyDescent="0.35">
      <c r="G1460">
        <v>53261</v>
      </c>
      <c r="H1460" s="6">
        <v>565.21474181818189</v>
      </c>
      <c r="I1460" s="119"/>
    </row>
    <row r="1461" spans="7:9" x14ac:dyDescent="0.35">
      <c r="G1461">
        <v>53262</v>
      </c>
      <c r="H1461" s="6">
        <v>547.01421090909093</v>
      </c>
      <c r="I1461" s="119"/>
    </row>
    <row r="1462" spans="7:9" x14ac:dyDescent="0.35">
      <c r="G1462">
        <v>53263</v>
      </c>
      <c r="H1462" s="6">
        <v>1295.4378836363637</v>
      </c>
      <c r="I1462" s="119"/>
    </row>
    <row r="1463" spans="7:9" x14ac:dyDescent="0.35">
      <c r="G1463">
        <v>53264</v>
      </c>
      <c r="H1463" s="6">
        <v>942.53336000000002</v>
      </c>
      <c r="I1463" s="119"/>
    </row>
    <row r="1464" spans="7:9" x14ac:dyDescent="0.35">
      <c r="G1464">
        <v>53266</v>
      </c>
      <c r="H1464" s="6">
        <v>1019.3705672727274</v>
      </c>
      <c r="I1464" s="119"/>
    </row>
    <row r="1465" spans="7:9" x14ac:dyDescent="0.35">
      <c r="G1465">
        <v>53269</v>
      </c>
      <c r="H1465" s="6">
        <v>720.81556363636366</v>
      </c>
      <c r="I1465" s="119"/>
    </row>
    <row r="1466" spans="7:9" x14ac:dyDescent="0.35">
      <c r="G1466">
        <v>53270</v>
      </c>
      <c r="H1466" s="6">
        <v>828.84101090909087</v>
      </c>
      <c r="I1466" s="119"/>
    </row>
    <row r="1467" spans="7:9" x14ac:dyDescent="0.35">
      <c r="G1467">
        <v>53273</v>
      </c>
      <c r="H1467" s="6">
        <v>1678.759818181818</v>
      </c>
      <c r="I1467" s="119"/>
    </row>
    <row r="1468" spans="7:9" x14ac:dyDescent="0.35">
      <c r="G1468">
        <v>53274</v>
      </c>
      <c r="H1468" s="6">
        <v>1615.5388290909091</v>
      </c>
      <c r="I1468" s="119"/>
    </row>
    <row r="1469" spans="7:9" x14ac:dyDescent="0.35">
      <c r="G1469">
        <v>53276</v>
      </c>
      <c r="H1469" s="6">
        <v>1409.2946836363635</v>
      </c>
      <c r="I1469" s="119"/>
    </row>
    <row r="1470" spans="7:9" x14ac:dyDescent="0.35">
      <c r="G1470">
        <v>53279</v>
      </c>
      <c r="H1470" s="6">
        <v>556.27133818181824</v>
      </c>
      <c r="I1470" s="119"/>
    </row>
    <row r="1471" spans="7:9" x14ac:dyDescent="0.35">
      <c r="G1471">
        <v>53283</v>
      </c>
      <c r="H1471" s="6">
        <v>983.64047272727282</v>
      </c>
      <c r="I1471" s="119"/>
    </row>
    <row r="1472" spans="7:9" x14ac:dyDescent="0.35">
      <c r="G1472">
        <v>53284</v>
      </c>
      <c r="H1472" s="6">
        <v>1380.8457236363638</v>
      </c>
      <c r="I1472" s="119"/>
    </row>
    <row r="1473" spans="7:9" x14ac:dyDescent="0.35">
      <c r="G1473">
        <v>53285</v>
      </c>
      <c r="H1473" s="6">
        <v>1631.4001236363638</v>
      </c>
      <c r="I1473" s="119"/>
    </row>
    <row r="1474" spans="7:9" x14ac:dyDescent="0.35">
      <c r="G1474">
        <v>53286</v>
      </c>
      <c r="H1474" s="6">
        <v>1012.2456072727273</v>
      </c>
      <c r="I1474" s="119"/>
    </row>
    <row r="1475" spans="7:9" x14ac:dyDescent="0.35">
      <c r="G1475">
        <v>53294</v>
      </c>
      <c r="H1475" s="6">
        <v>831.86756363636368</v>
      </c>
      <c r="I1475" s="119"/>
    </row>
    <row r="1476" spans="7:9" x14ac:dyDescent="0.35">
      <c r="G1476">
        <v>53295</v>
      </c>
      <c r="H1476" s="6">
        <v>1076.0960872727273</v>
      </c>
      <c r="I1476" s="119"/>
    </row>
    <row r="1477" spans="7:9" x14ac:dyDescent="0.35">
      <c r="G1477">
        <v>53298</v>
      </c>
      <c r="H1477" s="6">
        <v>1044.2429527272727</v>
      </c>
      <c r="I1477" s="119"/>
    </row>
    <row r="1478" spans="7:9" x14ac:dyDescent="0.35">
      <c r="G1478">
        <v>53299</v>
      </c>
      <c r="H1478" s="6">
        <v>1059.1406981818182</v>
      </c>
      <c r="I1478" s="119"/>
    </row>
    <row r="1479" spans="7:9" x14ac:dyDescent="0.35">
      <c r="G1479">
        <v>53301</v>
      </c>
      <c r="H1479" s="6">
        <v>1285.2116363636364</v>
      </c>
      <c r="I1479" s="119"/>
    </row>
    <row r="1480" spans="7:9" x14ac:dyDescent="0.35">
      <c r="G1480">
        <v>53302</v>
      </c>
      <c r="H1480" s="6">
        <v>840.49167999999997</v>
      </c>
      <c r="I1480" s="119"/>
    </row>
    <row r="1481" spans="7:9" x14ac:dyDescent="0.35">
      <c r="G1481">
        <v>53305</v>
      </c>
      <c r="H1481" s="6">
        <v>0</v>
      </c>
      <c r="I1481" s="119"/>
    </row>
    <row r="1482" spans="7:9" x14ac:dyDescent="0.35">
      <c r="G1482">
        <v>53306</v>
      </c>
      <c r="H1482" s="6">
        <v>1734.6242909090911</v>
      </c>
      <c r="I1482" s="119"/>
    </row>
    <row r="1483" spans="7:9" x14ac:dyDescent="0.35">
      <c r="G1483">
        <v>53310</v>
      </c>
      <c r="H1483" s="6">
        <v>1147.4579927272728</v>
      </c>
      <c r="I1483" s="119"/>
    </row>
    <row r="1484" spans="7:9" x14ac:dyDescent="0.35">
      <c r="G1484">
        <v>53312</v>
      </c>
      <c r="H1484" s="6">
        <v>953.30991272727283</v>
      </c>
      <c r="I1484" s="119"/>
    </row>
    <row r="1485" spans="7:9" x14ac:dyDescent="0.35">
      <c r="G1485">
        <v>53313</v>
      </c>
      <c r="H1485" s="6">
        <v>640.92600000000004</v>
      </c>
      <c r="I1485" s="119"/>
    </row>
    <row r="1486" spans="7:9" x14ac:dyDescent="0.35">
      <c r="G1486">
        <v>53315</v>
      </c>
      <c r="H1486" s="6">
        <v>1145.0248799999999</v>
      </c>
      <c r="I1486" s="119"/>
    </row>
    <row r="1487" spans="7:9" x14ac:dyDescent="0.35">
      <c r="G1487">
        <v>53318</v>
      </c>
      <c r="H1487" s="6">
        <v>1767.2348509090909</v>
      </c>
      <c r="I1487" s="119"/>
    </row>
    <row r="1488" spans="7:9" x14ac:dyDescent="0.35">
      <c r="G1488">
        <v>53319</v>
      </c>
      <c r="H1488" s="6">
        <v>1530.5812000000001</v>
      </c>
      <c r="I1488" s="119"/>
    </row>
    <row r="1489" spans="7:9" x14ac:dyDescent="0.35">
      <c r="G1489">
        <v>53321</v>
      </c>
      <c r="H1489" s="6">
        <v>589.75729454545456</v>
      </c>
      <c r="I1489" s="119"/>
    </row>
    <row r="1490" spans="7:9" x14ac:dyDescent="0.35">
      <c r="G1490">
        <v>53325</v>
      </c>
      <c r="H1490" s="6">
        <v>571.84771636363644</v>
      </c>
      <c r="I1490" s="119"/>
    </row>
    <row r="1491" spans="7:9" x14ac:dyDescent="0.35">
      <c r="G1491">
        <v>53327</v>
      </c>
      <c r="H1491" s="6">
        <v>914.29342545454551</v>
      </c>
      <c r="I1491" s="119"/>
    </row>
    <row r="1492" spans="7:9" x14ac:dyDescent="0.35">
      <c r="G1492">
        <v>53329</v>
      </c>
      <c r="H1492" s="6">
        <v>1350.4156290909091</v>
      </c>
      <c r="I1492" s="119"/>
    </row>
    <row r="1493" spans="7:9" x14ac:dyDescent="0.35">
      <c r="G1493">
        <v>53340</v>
      </c>
      <c r="H1493" s="6">
        <v>1258.5038181818184</v>
      </c>
      <c r="I1493" s="119"/>
    </row>
    <row r="1494" spans="7:9" x14ac:dyDescent="0.35">
      <c r="G1494">
        <v>53341</v>
      </c>
      <c r="H1494" s="6">
        <v>1654.4461963636365</v>
      </c>
      <c r="I1494" s="119"/>
    </row>
    <row r="1495" spans="7:9" x14ac:dyDescent="0.35">
      <c r="G1495">
        <v>53344</v>
      </c>
      <c r="H1495" s="6">
        <v>1035.3109163636364</v>
      </c>
      <c r="I1495" s="119"/>
    </row>
    <row r="1496" spans="7:9" x14ac:dyDescent="0.35">
      <c r="G1496">
        <v>53347</v>
      </c>
      <c r="H1496" s="6">
        <v>984.92102545454554</v>
      </c>
      <c r="I1496" s="119"/>
    </row>
    <row r="1497" spans="7:9" x14ac:dyDescent="0.35">
      <c r="G1497">
        <v>53348</v>
      </c>
      <c r="H1497" s="6">
        <v>1800.1264509090911</v>
      </c>
      <c r="I1497" s="119"/>
    </row>
    <row r="1498" spans="7:9" x14ac:dyDescent="0.35">
      <c r="G1498">
        <v>53350</v>
      </c>
      <c r="H1498" s="6">
        <v>867.16372363636367</v>
      </c>
      <c r="I1498" s="119"/>
    </row>
    <row r="1499" spans="7:9" x14ac:dyDescent="0.35">
      <c r="G1499">
        <v>53355</v>
      </c>
      <c r="H1499" s="6">
        <v>1146.8104363636364</v>
      </c>
      <c r="I1499" s="119"/>
    </row>
    <row r="1500" spans="7:9" x14ac:dyDescent="0.35">
      <c r="G1500">
        <v>53356</v>
      </c>
      <c r="H1500" s="6">
        <v>1550.0610545454547</v>
      </c>
      <c r="I1500" s="119"/>
    </row>
    <row r="1501" spans="7:9" x14ac:dyDescent="0.35">
      <c r="G1501">
        <v>53358</v>
      </c>
      <c r="H1501" s="6">
        <v>1064.1399272727274</v>
      </c>
      <c r="I1501" s="119"/>
    </row>
    <row r="1502" spans="7:9" x14ac:dyDescent="0.35">
      <c r="G1502">
        <v>53359</v>
      </c>
      <c r="H1502" s="6">
        <v>1005.0038690909091</v>
      </c>
      <c r="I1502" s="119"/>
    </row>
    <row r="1503" spans="7:9" x14ac:dyDescent="0.35">
      <c r="G1503">
        <v>53362</v>
      </c>
      <c r="H1503" s="6">
        <v>1628.7677527272726</v>
      </c>
      <c r="I1503" s="119"/>
    </row>
    <row r="1504" spans="7:9" x14ac:dyDescent="0.35">
      <c r="G1504">
        <v>53365</v>
      </c>
      <c r="H1504" s="6">
        <v>2990.2652945454547</v>
      </c>
      <c r="I1504" s="119"/>
    </row>
    <row r="1505" spans="7:9" x14ac:dyDescent="0.35">
      <c r="G1505">
        <v>53366</v>
      </c>
      <c r="H1505" s="6">
        <v>1469.5257381818183</v>
      </c>
      <c r="I1505" s="119"/>
    </row>
    <row r="1506" spans="7:9" x14ac:dyDescent="0.35">
      <c r="G1506">
        <v>53372</v>
      </c>
      <c r="H1506" s="6">
        <v>1148.1354690909091</v>
      </c>
      <c r="I1506" s="119"/>
    </row>
    <row r="1507" spans="7:9" x14ac:dyDescent="0.35">
      <c r="G1507">
        <v>53373</v>
      </c>
      <c r="H1507" s="6">
        <v>812.85530181818183</v>
      </c>
      <c r="I1507" s="119"/>
    </row>
    <row r="1508" spans="7:9" x14ac:dyDescent="0.35">
      <c r="G1508">
        <v>53377</v>
      </c>
      <c r="H1508" s="6">
        <v>3348.0792727272728</v>
      </c>
      <c r="I1508" s="119"/>
    </row>
    <row r="1509" spans="7:9" x14ac:dyDescent="0.35">
      <c r="G1509">
        <v>53378</v>
      </c>
      <c r="H1509" s="6">
        <v>1047.0990036363637</v>
      </c>
      <c r="I1509" s="119"/>
    </row>
    <row r="1510" spans="7:9" x14ac:dyDescent="0.35">
      <c r="G1510">
        <v>53380</v>
      </c>
      <c r="H1510" s="6">
        <v>1804.3279927272729</v>
      </c>
      <c r="I1510" s="119"/>
    </row>
    <row r="1511" spans="7:9" x14ac:dyDescent="0.35">
      <c r="G1511">
        <v>53381</v>
      </c>
      <c r="H1511" s="6">
        <v>649.81972363636362</v>
      </c>
      <c r="I1511" s="119"/>
    </row>
    <row r="1512" spans="7:9" x14ac:dyDescent="0.35">
      <c r="G1512">
        <v>53383</v>
      </c>
      <c r="H1512" s="6">
        <v>839.91945454545464</v>
      </c>
      <c r="I1512" s="119"/>
    </row>
    <row r="1513" spans="7:9" x14ac:dyDescent="0.35">
      <c r="G1513">
        <v>53384</v>
      </c>
      <c r="H1513" s="6">
        <v>964.79275636363639</v>
      </c>
      <c r="I1513" s="119"/>
    </row>
    <row r="1514" spans="7:9" x14ac:dyDescent="0.35">
      <c r="G1514">
        <v>53386</v>
      </c>
      <c r="H1514" s="6">
        <v>934.38567272727278</v>
      </c>
      <c r="I1514" s="119"/>
    </row>
    <row r="1515" spans="7:9" x14ac:dyDescent="0.35">
      <c r="G1515">
        <v>53387</v>
      </c>
      <c r="H1515" s="6">
        <v>1402.0031781818182</v>
      </c>
      <c r="I1515" s="119"/>
    </row>
    <row r="1516" spans="7:9" x14ac:dyDescent="0.35">
      <c r="G1516">
        <v>53389</v>
      </c>
      <c r="H1516" s="6">
        <v>1028.0302036363637</v>
      </c>
      <c r="I1516" s="119"/>
    </row>
    <row r="1517" spans="7:9" x14ac:dyDescent="0.35">
      <c r="G1517">
        <v>53390</v>
      </c>
      <c r="H1517" s="6">
        <v>714.14727272727271</v>
      </c>
      <c r="I1517" s="119"/>
    </row>
    <row r="1518" spans="7:9" x14ac:dyDescent="0.35">
      <c r="G1518">
        <v>53392</v>
      </c>
      <c r="H1518" s="6">
        <v>1030.3097527272728</v>
      </c>
      <c r="I1518" s="119"/>
    </row>
    <row r="1519" spans="7:9" x14ac:dyDescent="0.35">
      <c r="G1519">
        <v>53393</v>
      </c>
      <c r="H1519" s="6">
        <v>1459.3366618181817</v>
      </c>
      <c r="I1519" s="119"/>
    </row>
    <row r="1520" spans="7:9" x14ac:dyDescent="0.35">
      <c r="G1520">
        <v>53395</v>
      </c>
      <c r="H1520" s="6">
        <v>635.87014545454554</v>
      </c>
      <c r="I1520" s="119"/>
    </row>
    <row r="1521" spans="7:9" x14ac:dyDescent="0.35">
      <c r="G1521">
        <v>53397</v>
      </c>
      <c r="H1521" s="6">
        <v>1699.8847636363637</v>
      </c>
      <c r="I1521" s="119"/>
    </row>
    <row r="1522" spans="7:9" x14ac:dyDescent="0.35">
      <c r="G1522">
        <v>53398</v>
      </c>
      <c r="H1522" s="6">
        <v>987.5813454545455</v>
      </c>
      <c r="I1522" s="119"/>
    </row>
    <row r="1523" spans="7:9" x14ac:dyDescent="0.35">
      <c r="G1523">
        <v>53402</v>
      </c>
      <c r="H1523" s="6">
        <v>978.94754909090921</v>
      </c>
      <c r="I1523" s="119"/>
    </row>
    <row r="1524" spans="7:9" x14ac:dyDescent="0.35">
      <c r="G1524">
        <v>53406</v>
      </c>
      <c r="H1524" s="6">
        <v>688.60536727272734</v>
      </c>
      <c r="I1524" s="119"/>
    </row>
    <row r="1525" spans="7:9" x14ac:dyDescent="0.35">
      <c r="G1525">
        <v>53409</v>
      </c>
      <c r="H1525" s="6">
        <v>1107.0112872727273</v>
      </c>
      <c r="I1525" s="119"/>
    </row>
    <row r="1526" spans="7:9" x14ac:dyDescent="0.35">
      <c r="G1526">
        <v>53410</v>
      </c>
      <c r="H1526" s="6">
        <v>1418.0324509090908</v>
      </c>
      <c r="I1526" s="119"/>
    </row>
    <row r="1527" spans="7:9" x14ac:dyDescent="0.35">
      <c r="G1527">
        <v>53412</v>
      </c>
      <c r="H1527" s="6">
        <v>1027.8106909090909</v>
      </c>
      <c r="I1527" s="119"/>
    </row>
    <row r="1528" spans="7:9" x14ac:dyDescent="0.35">
      <c r="G1528">
        <v>53414</v>
      </c>
      <c r="H1528" s="6">
        <v>512.95387636363637</v>
      </c>
      <c r="I1528" s="119"/>
    </row>
    <row r="1529" spans="7:9" x14ac:dyDescent="0.35">
      <c r="G1529">
        <v>53416</v>
      </c>
      <c r="H1529" s="6">
        <v>1293.7141163636365</v>
      </c>
      <c r="I1529" s="119"/>
    </row>
    <row r="1530" spans="7:9" x14ac:dyDescent="0.35">
      <c r="G1530">
        <v>53417</v>
      </c>
      <c r="H1530" s="6">
        <v>646.14605818181826</v>
      </c>
      <c r="I1530" s="119"/>
    </row>
    <row r="1531" spans="7:9" x14ac:dyDescent="0.35">
      <c r="G1531">
        <v>53422</v>
      </c>
      <c r="H1531" s="6">
        <v>1535.0183563636365</v>
      </c>
      <c r="I1531" s="119"/>
    </row>
    <row r="1532" spans="7:9" x14ac:dyDescent="0.35">
      <c r="G1532">
        <v>53426</v>
      </c>
      <c r="H1532" s="6">
        <v>1070.5458400000002</v>
      </c>
      <c r="I1532" s="119"/>
    </row>
    <row r="1533" spans="7:9" x14ac:dyDescent="0.35">
      <c r="G1533">
        <v>53427</v>
      </c>
      <c r="H1533" s="6">
        <v>708.07302545454559</v>
      </c>
      <c r="I1533" s="119"/>
    </row>
    <row r="1534" spans="7:9" x14ac:dyDescent="0.35">
      <c r="G1534">
        <v>53430</v>
      </c>
      <c r="H1534" s="6">
        <v>1334.2253454545455</v>
      </c>
      <c r="I1534" s="119"/>
    </row>
    <row r="1535" spans="7:9" x14ac:dyDescent="0.35">
      <c r="G1535">
        <v>53431</v>
      </c>
      <c r="H1535" s="6">
        <v>1100.5758763636363</v>
      </c>
      <c r="I1535" s="119"/>
    </row>
    <row r="1536" spans="7:9" x14ac:dyDescent="0.35">
      <c r="G1536">
        <v>53434</v>
      </c>
      <c r="H1536" s="6">
        <v>1172.0272</v>
      </c>
      <c r="I1536" s="119"/>
    </row>
    <row r="1537" spans="7:9" x14ac:dyDescent="0.35">
      <c r="G1537">
        <v>53436</v>
      </c>
      <c r="H1537" s="6">
        <v>1453.3673527272729</v>
      </c>
      <c r="I1537" s="119"/>
    </row>
    <row r="1538" spans="7:9" x14ac:dyDescent="0.35">
      <c r="G1538">
        <v>53443</v>
      </c>
      <c r="H1538" s="6">
        <v>452.56217454545458</v>
      </c>
      <c r="I1538" s="119"/>
    </row>
    <row r="1539" spans="7:9" x14ac:dyDescent="0.35">
      <c r="G1539">
        <v>53445</v>
      </c>
      <c r="H1539" s="6">
        <v>0</v>
      </c>
      <c r="I1539" s="119"/>
    </row>
    <row r="1540" spans="7:9" x14ac:dyDescent="0.35">
      <c r="G1540">
        <v>53450</v>
      </c>
      <c r="H1540" s="6">
        <v>1020.7854327272728</v>
      </c>
      <c r="I1540" s="119"/>
    </row>
    <row r="1541" spans="7:9" x14ac:dyDescent="0.35">
      <c r="G1541">
        <v>53451</v>
      </c>
      <c r="H1541" s="6">
        <v>1514.9935636363634</v>
      </c>
      <c r="I1541" s="119"/>
    </row>
    <row r="1542" spans="7:9" x14ac:dyDescent="0.35">
      <c r="G1542">
        <v>53455</v>
      </c>
      <c r="H1542" s="6">
        <v>861.49277090909095</v>
      </c>
      <c r="I1542" s="119"/>
    </row>
    <row r="1543" spans="7:9" x14ac:dyDescent="0.35">
      <c r="G1543">
        <v>53456</v>
      </c>
      <c r="H1543" s="6">
        <v>1046.4109963636363</v>
      </c>
      <c r="I1543" s="119"/>
    </row>
    <row r="1544" spans="7:9" x14ac:dyDescent="0.35">
      <c r="G1544">
        <v>53458</v>
      </c>
      <c r="H1544" s="6">
        <v>1110.5745236363637</v>
      </c>
      <c r="I1544" s="119"/>
    </row>
    <row r="1545" spans="7:9" x14ac:dyDescent="0.35">
      <c r="G1545">
        <v>53461</v>
      </c>
      <c r="H1545" s="6">
        <v>673.20442909090923</v>
      </c>
      <c r="I1545" s="119"/>
    </row>
    <row r="1546" spans="7:9" x14ac:dyDescent="0.35">
      <c r="G1546">
        <v>53464</v>
      </c>
      <c r="H1546" s="6">
        <v>1069.0090036363636</v>
      </c>
      <c r="I1546" s="119"/>
    </row>
    <row r="1547" spans="7:9" x14ac:dyDescent="0.35">
      <c r="G1547">
        <v>53468</v>
      </c>
      <c r="H1547" s="6">
        <v>1088.7523054545454</v>
      </c>
      <c r="I1547" s="119"/>
    </row>
    <row r="1548" spans="7:9" x14ac:dyDescent="0.35">
      <c r="G1548">
        <v>53469</v>
      </c>
      <c r="H1548" s="6">
        <v>627.04612363636375</v>
      </c>
      <c r="I1548" s="119"/>
    </row>
    <row r="1549" spans="7:9" x14ac:dyDescent="0.35">
      <c r="G1549">
        <v>53474</v>
      </c>
      <c r="H1549" s="6">
        <v>1484.1157018181818</v>
      </c>
      <c r="I1549" s="119"/>
    </row>
    <row r="1550" spans="7:9" x14ac:dyDescent="0.35">
      <c r="G1550">
        <v>53475</v>
      </c>
      <c r="H1550" s="6">
        <v>1041.4220654545456</v>
      </c>
      <c r="I1550" s="119"/>
    </row>
    <row r="1551" spans="7:9" x14ac:dyDescent="0.35">
      <c r="G1551">
        <v>53478</v>
      </c>
      <c r="H1551" s="6">
        <v>2486.7355563636361</v>
      </c>
      <c r="I1551" s="119"/>
    </row>
    <row r="1552" spans="7:9" x14ac:dyDescent="0.35">
      <c r="G1552">
        <v>53482</v>
      </c>
      <c r="H1552" s="6">
        <v>722.22754181818175</v>
      </c>
      <c r="I1552" s="119"/>
    </row>
    <row r="1553" spans="7:9" x14ac:dyDescent="0.35">
      <c r="G1553">
        <v>53483</v>
      </c>
      <c r="H1553" s="6">
        <v>1329.8159054545456</v>
      </c>
      <c r="I1553" s="119"/>
    </row>
    <row r="1554" spans="7:9" x14ac:dyDescent="0.35">
      <c r="G1554">
        <v>53484</v>
      </c>
      <c r="H1554" s="6">
        <v>1406.8414763636365</v>
      </c>
      <c r="I1554" s="119"/>
    </row>
    <row r="1555" spans="7:9" x14ac:dyDescent="0.35">
      <c r="G1555">
        <v>53485</v>
      </c>
      <c r="H1555" s="6">
        <v>731.55813090909101</v>
      </c>
      <c r="I1555" s="119"/>
    </row>
    <row r="1556" spans="7:9" x14ac:dyDescent="0.35">
      <c r="G1556">
        <v>53486</v>
      </c>
      <c r="H1556" s="6">
        <v>969.50810909090933</v>
      </c>
      <c r="I1556" s="119"/>
    </row>
    <row r="1557" spans="7:9" x14ac:dyDescent="0.35">
      <c r="G1557">
        <v>53487</v>
      </c>
      <c r="H1557" s="6">
        <v>1018.134610909091</v>
      </c>
      <c r="I1557" s="119"/>
    </row>
    <row r="1558" spans="7:9" x14ac:dyDescent="0.35">
      <c r="G1558">
        <v>53492</v>
      </c>
      <c r="H1558" s="6">
        <v>892.38144000000011</v>
      </c>
      <c r="I1558" s="119"/>
    </row>
    <row r="1559" spans="7:9" x14ac:dyDescent="0.35">
      <c r="G1559">
        <v>53496</v>
      </c>
      <c r="H1559" s="6">
        <v>550.55543999999998</v>
      </c>
      <c r="I1559" s="119"/>
    </row>
    <row r="1560" spans="7:9" x14ac:dyDescent="0.35">
      <c r="G1560">
        <v>53498</v>
      </c>
      <c r="H1560" s="6">
        <v>753.08719272727274</v>
      </c>
      <c r="I1560" s="119"/>
    </row>
    <row r="1561" spans="7:9" x14ac:dyDescent="0.35">
      <c r="G1561">
        <v>53499</v>
      </c>
      <c r="H1561" s="6">
        <v>1124.9330690909092</v>
      </c>
      <c r="I1561" s="119"/>
    </row>
    <row r="1562" spans="7:9" x14ac:dyDescent="0.35">
      <c r="G1562">
        <v>53503</v>
      </c>
      <c r="H1562" s="6">
        <v>587.44768727272731</v>
      </c>
      <c r="I1562" s="119"/>
    </row>
    <row r="1563" spans="7:9" x14ac:dyDescent="0.35">
      <c r="G1563">
        <v>53504</v>
      </c>
      <c r="H1563" s="6">
        <v>682.80848727272735</v>
      </c>
      <c r="I1563" s="119"/>
    </row>
    <row r="1564" spans="7:9" x14ac:dyDescent="0.35">
      <c r="G1564">
        <v>53506</v>
      </c>
      <c r="H1564" s="6">
        <v>2782.2631054545459</v>
      </c>
      <c r="I1564" s="119"/>
    </row>
    <row r="1565" spans="7:9" x14ac:dyDescent="0.35">
      <c r="G1565">
        <v>53512</v>
      </c>
      <c r="H1565" s="6">
        <v>1755.7167272727272</v>
      </c>
      <c r="I1565" s="119"/>
    </row>
    <row r="1566" spans="7:9" x14ac:dyDescent="0.35">
      <c r="G1566">
        <v>53516</v>
      </c>
      <c r="H1566" s="6">
        <v>1069.288770909091</v>
      </c>
      <c r="I1566" s="119"/>
    </row>
    <row r="1567" spans="7:9" x14ac:dyDescent="0.35">
      <c r="G1567">
        <v>53518</v>
      </c>
      <c r="H1567" s="6">
        <v>750.01853090909106</v>
      </c>
      <c r="I1567" s="119"/>
    </row>
    <row r="1568" spans="7:9" x14ac:dyDescent="0.35">
      <c r="G1568">
        <v>53519</v>
      </c>
      <c r="H1568" s="6">
        <v>1125.4044000000001</v>
      </c>
      <c r="I1568" s="119"/>
    </row>
    <row r="1569" spans="7:9" x14ac:dyDescent="0.35">
      <c r="G1569">
        <v>53521</v>
      </c>
      <c r="H1569" s="6">
        <v>828.93587636363645</v>
      </c>
      <c r="I1569" s="119"/>
    </row>
    <row r="1570" spans="7:9" x14ac:dyDescent="0.35">
      <c r="G1570">
        <v>53523</v>
      </c>
      <c r="H1570" s="6">
        <v>870.38950545454554</v>
      </c>
      <c r="I1570" s="119"/>
    </row>
    <row r="1571" spans="7:9" x14ac:dyDescent="0.35">
      <c r="G1571">
        <v>53525</v>
      </c>
      <c r="H1571" s="6">
        <v>0</v>
      </c>
      <c r="I1571" s="119"/>
    </row>
    <row r="1572" spans="7:9" x14ac:dyDescent="0.35">
      <c r="G1572">
        <v>53526</v>
      </c>
      <c r="H1572" s="6">
        <v>451.32094545454538</v>
      </c>
      <c r="I1572" s="119"/>
    </row>
    <row r="1573" spans="7:9" x14ac:dyDescent="0.35">
      <c r="G1573">
        <v>53527</v>
      </c>
      <c r="H1573" s="6">
        <v>1042.6825090909092</v>
      </c>
      <c r="I1573" s="119"/>
    </row>
    <row r="1574" spans="7:9" x14ac:dyDescent="0.35">
      <c r="G1574">
        <v>53530</v>
      </c>
      <c r="H1574" s="6">
        <v>827.05294545454547</v>
      </c>
      <c r="I1574" s="119"/>
    </row>
    <row r="1575" spans="7:9" x14ac:dyDescent="0.35">
      <c r="G1575">
        <v>53538</v>
      </c>
      <c r="H1575" s="6">
        <v>762.94031272727273</v>
      </c>
      <c r="I1575" s="119"/>
    </row>
    <row r="1576" spans="7:9" x14ac:dyDescent="0.35">
      <c r="G1576">
        <v>53540</v>
      </c>
      <c r="H1576" s="6">
        <v>1147.6985672727274</v>
      </c>
      <c r="I1576" s="119"/>
    </row>
    <row r="1577" spans="7:9" x14ac:dyDescent="0.35">
      <c r="G1577">
        <v>53541</v>
      </c>
      <c r="H1577" s="6">
        <v>596.32350545454551</v>
      </c>
      <c r="I1577" s="119"/>
    </row>
    <row r="1578" spans="7:9" x14ac:dyDescent="0.35">
      <c r="G1578">
        <v>53542</v>
      </c>
      <c r="H1578" s="6">
        <v>1211.7188218181818</v>
      </c>
      <c r="I1578" s="119"/>
    </row>
    <row r="1579" spans="7:9" x14ac:dyDescent="0.35">
      <c r="G1579">
        <v>53543</v>
      </c>
      <c r="H1579" s="6">
        <v>677.9852218181818</v>
      </c>
      <c r="I1579" s="119"/>
    </row>
    <row r="1580" spans="7:9" x14ac:dyDescent="0.35">
      <c r="G1580">
        <v>53546</v>
      </c>
      <c r="H1580" s="6">
        <v>926.32018181818194</v>
      </c>
      <c r="I1580" s="119"/>
    </row>
    <row r="1581" spans="7:9" x14ac:dyDescent="0.35">
      <c r="G1581">
        <v>53547</v>
      </c>
      <c r="H1581" s="6">
        <v>2816.2074181818184</v>
      </c>
      <c r="I1581" s="119"/>
    </row>
    <row r="1582" spans="7:9" x14ac:dyDescent="0.35">
      <c r="G1582">
        <v>53548</v>
      </c>
      <c r="H1582" s="6">
        <v>2632.3458763636363</v>
      </c>
      <c r="I1582" s="119"/>
    </row>
    <row r="1583" spans="7:9" x14ac:dyDescent="0.35">
      <c r="G1583">
        <v>53549</v>
      </c>
      <c r="H1583" s="6">
        <v>702.79330909090913</v>
      </c>
      <c r="I1583" s="119"/>
    </row>
    <row r="1584" spans="7:9" x14ac:dyDescent="0.35">
      <c r="G1584">
        <v>53550</v>
      </c>
      <c r="H1584" s="6">
        <v>966.36952000000008</v>
      </c>
      <c r="I1584" s="119"/>
    </row>
    <row r="1585" spans="7:9" x14ac:dyDescent="0.35">
      <c r="G1585">
        <v>53555</v>
      </c>
      <c r="H1585" s="6">
        <v>1608.6864072727274</v>
      </c>
      <c r="I1585" s="119"/>
    </row>
    <row r="1586" spans="7:9" x14ac:dyDescent="0.35">
      <c r="G1586">
        <v>53559</v>
      </c>
      <c r="H1586" s="6">
        <v>1765.3066254545456</v>
      </c>
      <c r="I1586" s="119"/>
    </row>
    <row r="1587" spans="7:9" x14ac:dyDescent="0.35">
      <c r="G1587">
        <v>53560</v>
      </c>
      <c r="H1587" s="6">
        <v>451.3014981818182</v>
      </c>
      <c r="I1587" s="119"/>
    </row>
    <row r="1588" spans="7:9" x14ac:dyDescent="0.35">
      <c r="G1588">
        <v>53563</v>
      </c>
      <c r="H1588" s="6">
        <v>873.92579636363644</v>
      </c>
      <c r="I1588" s="119"/>
    </row>
    <row r="1589" spans="7:9" x14ac:dyDescent="0.35">
      <c r="G1589">
        <v>53564</v>
      </c>
      <c r="H1589" s="6">
        <v>780.16031272727275</v>
      </c>
      <c r="I1589" s="119"/>
    </row>
    <row r="1590" spans="7:9" x14ac:dyDescent="0.35">
      <c r="G1590">
        <v>53566</v>
      </c>
      <c r="H1590" s="6">
        <v>1181.5108945454547</v>
      </c>
      <c r="I1590" s="119"/>
    </row>
    <row r="1591" spans="7:9" x14ac:dyDescent="0.35">
      <c r="G1591">
        <v>53568</v>
      </c>
      <c r="H1591" s="6">
        <v>1927.5824000000002</v>
      </c>
      <c r="I1591" s="119"/>
    </row>
    <row r="1592" spans="7:9" x14ac:dyDescent="0.35">
      <c r="G1592">
        <v>53569</v>
      </c>
      <c r="H1592" s="6">
        <v>973.75025454545471</v>
      </c>
      <c r="I1592" s="119"/>
    </row>
    <row r="1593" spans="7:9" x14ac:dyDescent="0.35">
      <c r="G1593">
        <v>53572</v>
      </c>
      <c r="H1593" s="6">
        <v>1299.8491127272728</v>
      </c>
      <c r="I1593" s="119"/>
    </row>
    <row r="1594" spans="7:9" x14ac:dyDescent="0.35">
      <c r="G1594">
        <v>53573</v>
      </c>
      <c r="H1594" s="6">
        <v>1077.075818181818</v>
      </c>
      <c r="I1594" s="119"/>
    </row>
    <row r="1595" spans="7:9" x14ac:dyDescent="0.35">
      <c r="G1595">
        <v>53574</v>
      </c>
      <c r="H1595" s="6">
        <v>1851.0912727272728</v>
      </c>
      <c r="I1595" s="119"/>
    </row>
    <row r="1596" spans="7:9" x14ac:dyDescent="0.35">
      <c r="G1596">
        <v>53575</v>
      </c>
      <c r="H1596" s="6">
        <v>928.34669818181817</v>
      </c>
      <c r="I1596" s="119"/>
    </row>
    <row r="1597" spans="7:9" x14ac:dyDescent="0.35">
      <c r="G1597">
        <v>53577</v>
      </c>
      <c r="H1597" s="6">
        <v>1050.0797527272728</v>
      </c>
      <c r="I1597" s="119"/>
    </row>
    <row r="1598" spans="7:9" x14ac:dyDescent="0.35">
      <c r="G1598">
        <v>53578</v>
      </c>
      <c r="H1598" s="6">
        <v>1000.6841672727273</v>
      </c>
      <c r="I1598" s="119"/>
    </row>
    <row r="1599" spans="7:9" x14ac:dyDescent="0.35">
      <c r="G1599">
        <v>53582</v>
      </c>
      <c r="H1599" s="6">
        <v>1062.3377236363638</v>
      </c>
      <c r="I1599" s="119"/>
    </row>
    <row r="1600" spans="7:9" x14ac:dyDescent="0.35">
      <c r="G1600">
        <v>53587</v>
      </c>
      <c r="H1600" s="6">
        <v>667.64129454545468</v>
      </c>
      <c r="I1600" s="119"/>
    </row>
    <row r="1601" spans="7:9" x14ac:dyDescent="0.35">
      <c r="G1601">
        <v>53588</v>
      </c>
      <c r="H1601" s="6">
        <v>710.69288727272738</v>
      </c>
      <c r="I1601" s="119"/>
    </row>
    <row r="1602" spans="7:9" x14ac:dyDescent="0.35">
      <c r="G1602">
        <v>53591</v>
      </c>
      <c r="H1602" s="6">
        <v>956.44139636363639</v>
      </c>
      <c r="I1602" s="119"/>
    </row>
    <row r="1603" spans="7:9" x14ac:dyDescent="0.35">
      <c r="G1603">
        <v>53592</v>
      </c>
      <c r="H1603" s="6">
        <v>832.14986909090919</v>
      </c>
      <c r="I1603" s="119"/>
    </row>
    <row r="1604" spans="7:9" x14ac:dyDescent="0.35">
      <c r="G1604">
        <v>53593</v>
      </c>
      <c r="H1604" s="6">
        <v>1041.3631781818183</v>
      </c>
      <c r="I1604" s="119"/>
    </row>
    <row r="1605" spans="7:9" x14ac:dyDescent="0.35">
      <c r="G1605">
        <v>53594</v>
      </c>
      <c r="H1605" s="6">
        <v>1032.0793090909092</v>
      </c>
      <c r="I1605" s="119"/>
    </row>
    <row r="1606" spans="7:9" x14ac:dyDescent="0.35">
      <c r="G1606">
        <v>53595</v>
      </c>
      <c r="H1606" s="6">
        <v>601.26548363636368</v>
      </c>
      <c r="I1606" s="119"/>
    </row>
    <row r="1607" spans="7:9" x14ac:dyDescent="0.35">
      <c r="G1607">
        <v>53597</v>
      </c>
      <c r="H1607" s="6">
        <v>1116.3536654545455</v>
      </c>
      <c r="I1607" s="119"/>
    </row>
    <row r="1608" spans="7:9" x14ac:dyDescent="0.35">
      <c r="G1608">
        <v>53598</v>
      </c>
      <c r="H1608" s="6">
        <v>736.28122181818185</v>
      </c>
      <c r="I1608" s="119"/>
    </row>
    <row r="1609" spans="7:9" x14ac:dyDescent="0.35">
      <c r="G1609">
        <v>53599</v>
      </c>
      <c r="H1609" s="6">
        <v>627.66293090909085</v>
      </c>
      <c r="I1609" s="119"/>
    </row>
    <row r="1610" spans="7:9" x14ac:dyDescent="0.35">
      <c r="G1610">
        <v>53601</v>
      </c>
      <c r="H1610" s="6">
        <v>1353.2478836363637</v>
      </c>
      <c r="I1610" s="119"/>
    </row>
    <row r="1611" spans="7:9" x14ac:dyDescent="0.35">
      <c r="G1611">
        <v>53602</v>
      </c>
      <c r="H1611" s="6">
        <v>930.89088727272747</v>
      </c>
      <c r="I1611" s="119"/>
    </row>
    <row r="1612" spans="7:9" x14ac:dyDescent="0.35">
      <c r="G1612">
        <v>53603</v>
      </c>
      <c r="H1612" s="6">
        <v>965.46282909090917</v>
      </c>
      <c r="I1612" s="119"/>
    </row>
    <row r="1613" spans="7:9" x14ac:dyDescent="0.35">
      <c r="G1613">
        <v>53604</v>
      </c>
      <c r="H1613" s="6">
        <v>1016.3118836363636</v>
      </c>
      <c r="I1613" s="119"/>
    </row>
    <row r="1614" spans="7:9" x14ac:dyDescent="0.35">
      <c r="G1614">
        <v>53605</v>
      </c>
      <c r="H1614" s="6">
        <v>0</v>
      </c>
      <c r="I1614" s="119"/>
    </row>
    <row r="1615" spans="7:9" x14ac:dyDescent="0.35">
      <c r="G1615">
        <v>53606</v>
      </c>
      <c r="H1615" s="6">
        <v>0</v>
      </c>
      <c r="I1615" s="6">
        <v>1050.8256509090909</v>
      </c>
    </row>
    <row r="1616" spans="7:9" x14ac:dyDescent="0.35">
      <c r="G1616">
        <v>53607</v>
      </c>
      <c r="H1616" s="6">
        <v>610.77006545454549</v>
      </c>
      <c r="I1616" s="119"/>
    </row>
    <row r="1617" spans="7:9" x14ac:dyDescent="0.35">
      <c r="G1617">
        <v>53608</v>
      </c>
      <c r="H1617" s="6">
        <v>1114.6117163636363</v>
      </c>
      <c r="I1617" s="119"/>
    </row>
    <row r="1618" spans="7:9" x14ac:dyDescent="0.35">
      <c r="G1618">
        <v>53610</v>
      </c>
      <c r="H1618" s="6">
        <v>982.14015999999992</v>
      </c>
      <c r="I1618" s="119"/>
    </row>
    <row r="1619" spans="7:9" x14ac:dyDescent="0.35">
      <c r="G1619">
        <v>53613</v>
      </c>
      <c r="H1619" s="6">
        <v>1098.9826545454546</v>
      </c>
      <c r="I1619" s="119"/>
    </row>
    <row r="1620" spans="7:9" x14ac:dyDescent="0.35">
      <c r="G1620">
        <v>53614</v>
      </c>
      <c r="H1620" s="6">
        <v>1176.172</v>
      </c>
      <c r="I1620" s="119"/>
    </row>
    <row r="1621" spans="7:9" x14ac:dyDescent="0.35">
      <c r="G1621">
        <v>53615</v>
      </c>
      <c r="H1621" s="6">
        <v>1628.2218181818182</v>
      </c>
      <c r="I1621" s="119"/>
    </row>
    <row r="1622" spans="7:9" x14ac:dyDescent="0.35">
      <c r="G1622">
        <v>53617</v>
      </c>
      <c r="H1622" s="6">
        <v>0</v>
      </c>
      <c r="I1622" s="119"/>
    </row>
    <row r="1623" spans="7:9" x14ac:dyDescent="0.35">
      <c r="G1623">
        <v>53618</v>
      </c>
      <c r="H1623" s="6">
        <v>920.40421818181824</v>
      </c>
      <c r="I1623" s="119"/>
    </row>
    <row r="1624" spans="7:9" x14ac:dyDescent="0.35">
      <c r="G1624">
        <v>53619</v>
      </c>
      <c r="H1624" s="6">
        <v>750.90744000000007</v>
      </c>
      <c r="I1624" s="119"/>
    </row>
    <row r="1625" spans="7:9" x14ac:dyDescent="0.35">
      <c r="G1625">
        <v>53622</v>
      </c>
      <c r="H1625" s="6">
        <v>867.27694545454563</v>
      </c>
      <c r="I1625" s="119"/>
    </row>
    <row r="1626" spans="7:9" x14ac:dyDescent="0.35">
      <c r="G1626">
        <v>53623</v>
      </c>
      <c r="H1626" s="6">
        <v>589.15771636363638</v>
      </c>
      <c r="I1626" s="119"/>
    </row>
    <row r="1627" spans="7:9" x14ac:dyDescent="0.35">
      <c r="G1627">
        <v>53624</v>
      </c>
      <c r="H1627" s="6">
        <v>1488.2339345454548</v>
      </c>
      <c r="I1627" s="119"/>
    </row>
    <row r="1628" spans="7:9" x14ac:dyDescent="0.35">
      <c r="G1628">
        <v>53630</v>
      </c>
      <c r="H1628" s="6">
        <v>593.28525818181822</v>
      </c>
      <c r="I1628" s="119"/>
    </row>
    <row r="1629" spans="7:9" x14ac:dyDescent="0.35">
      <c r="G1629">
        <v>53633</v>
      </c>
      <c r="H1629" s="6">
        <v>1072.2593890909091</v>
      </c>
      <c r="I1629" s="119"/>
    </row>
    <row r="1630" spans="7:9" x14ac:dyDescent="0.35">
      <c r="G1630">
        <v>53634</v>
      </c>
      <c r="H1630" s="6">
        <v>2828.9576000000002</v>
      </c>
      <c r="I1630" s="119"/>
    </row>
    <row r="1631" spans="7:9" x14ac:dyDescent="0.35">
      <c r="G1631">
        <v>53639</v>
      </c>
      <c r="H1631" s="6">
        <v>0</v>
      </c>
      <c r="I1631" s="119"/>
    </row>
    <row r="1632" spans="7:9" x14ac:dyDescent="0.35">
      <c r="G1632">
        <v>53641</v>
      </c>
      <c r="H1632" s="6">
        <v>948.85612363636358</v>
      </c>
      <c r="I1632" s="119"/>
    </row>
    <row r="1633" spans="7:9" x14ac:dyDescent="0.35">
      <c r="G1633">
        <v>53643</v>
      </c>
      <c r="H1633" s="6">
        <v>807.68730181818182</v>
      </c>
      <c r="I1633" s="119"/>
    </row>
    <row r="1634" spans="7:9" x14ac:dyDescent="0.35">
      <c r="G1634">
        <v>53644</v>
      </c>
      <c r="H1634" s="6">
        <v>1379.4897236363638</v>
      </c>
      <c r="I1634" s="119"/>
    </row>
    <row r="1635" spans="7:9" x14ac:dyDescent="0.35">
      <c r="G1635">
        <v>53646</v>
      </c>
      <c r="H1635" s="6">
        <v>637.41136000000006</v>
      </c>
      <c r="I1635" s="119"/>
    </row>
    <row r="1636" spans="7:9" x14ac:dyDescent="0.35">
      <c r="G1636">
        <v>53649</v>
      </c>
      <c r="H1636" s="6">
        <v>798.5060872727272</v>
      </c>
      <c r="I1636" s="119"/>
    </row>
    <row r="1637" spans="7:9" x14ac:dyDescent="0.35">
      <c r="G1637">
        <v>53651</v>
      </c>
      <c r="H1637" s="6">
        <v>1450.7307345454547</v>
      </c>
      <c r="I1637" s="119"/>
    </row>
    <row r="1638" spans="7:9" x14ac:dyDescent="0.35">
      <c r="G1638">
        <v>53653</v>
      </c>
      <c r="H1638" s="6">
        <v>855.20904727272739</v>
      </c>
      <c r="I1638" s="119"/>
    </row>
    <row r="1639" spans="7:9" x14ac:dyDescent="0.35">
      <c r="G1639">
        <v>53654</v>
      </c>
      <c r="H1639" s="6">
        <v>836.61936727272723</v>
      </c>
      <c r="I1639" s="119"/>
    </row>
    <row r="1640" spans="7:9" x14ac:dyDescent="0.35">
      <c r="G1640">
        <v>53655</v>
      </c>
      <c r="H1640" s="6">
        <v>999.87453818181825</v>
      </c>
      <c r="I1640" s="119"/>
    </row>
    <row r="1641" spans="7:9" x14ac:dyDescent="0.35">
      <c r="G1641">
        <v>53656</v>
      </c>
      <c r="H1641" s="6">
        <v>841.49625454545458</v>
      </c>
      <c r="I1641" s="119"/>
    </row>
    <row r="1642" spans="7:9" x14ac:dyDescent="0.35">
      <c r="G1642">
        <v>53657</v>
      </c>
      <c r="H1642" s="6">
        <v>858.86929454545452</v>
      </c>
      <c r="I1642" s="119"/>
    </row>
    <row r="1643" spans="7:9" x14ac:dyDescent="0.35">
      <c r="G1643">
        <v>53658</v>
      </c>
      <c r="H1643" s="6">
        <v>1326.4590763636365</v>
      </c>
      <c r="I1643" s="119"/>
    </row>
    <row r="1644" spans="7:9" x14ac:dyDescent="0.35">
      <c r="G1644">
        <v>53659</v>
      </c>
      <c r="H1644" s="6">
        <v>569.58774545454548</v>
      </c>
      <c r="I1644" s="119"/>
    </row>
    <row r="1645" spans="7:9" x14ac:dyDescent="0.35">
      <c r="G1645">
        <v>53661</v>
      </c>
      <c r="H1645" s="6">
        <v>499.52119272727282</v>
      </c>
      <c r="I1645" s="119"/>
    </row>
    <row r="1646" spans="7:9" x14ac:dyDescent="0.35">
      <c r="G1646">
        <v>53662</v>
      </c>
      <c r="H1646" s="6">
        <v>1136.8129454545456</v>
      </c>
      <c r="I1646" s="119"/>
    </row>
    <row r="1647" spans="7:9" x14ac:dyDescent="0.35">
      <c r="G1647">
        <v>53665</v>
      </c>
      <c r="H1647" s="6">
        <v>0</v>
      </c>
      <c r="I1647" s="119"/>
    </row>
    <row r="1648" spans="7:9" x14ac:dyDescent="0.35">
      <c r="G1648">
        <v>53668</v>
      </c>
      <c r="H1648" s="6">
        <v>639.44380363636367</v>
      </c>
      <c r="I1648" s="119"/>
    </row>
    <row r="1649" spans="7:9" x14ac:dyDescent="0.35">
      <c r="G1649">
        <v>53670</v>
      </c>
      <c r="H1649" s="6">
        <v>0</v>
      </c>
      <c r="I1649" s="119"/>
    </row>
    <row r="1650" spans="7:9" x14ac:dyDescent="0.35">
      <c r="G1650">
        <v>53672</v>
      </c>
      <c r="H1650" s="6">
        <v>835.88109090909097</v>
      </c>
      <c r="I1650" s="119"/>
    </row>
    <row r="1651" spans="7:9" x14ac:dyDescent="0.35">
      <c r="G1651">
        <v>53675</v>
      </c>
      <c r="H1651" s="6">
        <v>1059.1990763636366</v>
      </c>
      <c r="I1651" s="119"/>
    </row>
    <row r="1652" spans="7:9" x14ac:dyDescent="0.35">
      <c r="G1652">
        <v>53676</v>
      </c>
      <c r="H1652" s="6">
        <v>752.017650909091</v>
      </c>
      <c r="I1652" s="119"/>
    </row>
    <row r="1653" spans="7:9" x14ac:dyDescent="0.35">
      <c r="G1653">
        <v>53677</v>
      </c>
      <c r="H1653" s="6">
        <v>730.3366472727273</v>
      </c>
      <c r="I1653" s="119"/>
    </row>
    <row r="1654" spans="7:9" x14ac:dyDescent="0.35">
      <c r="G1654">
        <v>53679</v>
      </c>
      <c r="H1654" s="6">
        <v>766.2603927272728</v>
      </c>
      <c r="I1654" s="119"/>
    </row>
    <row r="1655" spans="7:9" x14ac:dyDescent="0.35">
      <c r="G1655">
        <v>53681</v>
      </c>
      <c r="H1655" s="6">
        <v>557.41863999999998</v>
      </c>
      <c r="I1655" s="119"/>
    </row>
    <row r="1656" spans="7:9" x14ac:dyDescent="0.35">
      <c r="G1656">
        <v>53682</v>
      </c>
      <c r="H1656" s="6">
        <v>690.90447272727272</v>
      </c>
      <c r="I1656" s="119"/>
    </row>
    <row r="1657" spans="7:9" x14ac:dyDescent="0.35">
      <c r="G1657">
        <v>53683</v>
      </c>
      <c r="H1657" s="6">
        <v>630.61098181818181</v>
      </c>
      <c r="I1657" s="119"/>
    </row>
    <row r="1658" spans="7:9" x14ac:dyDescent="0.35">
      <c r="G1658">
        <v>53684</v>
      </c>
      <c r="H1658" s="6">
        <v>654.13129454545458</v>
      </c>
      <c r="I1658" s="119"/>
    </row>
    <row r="1659" spans="7:9" x14ac:dyDescent="0.35">
      <c r="G1659">
        <v>53688</v>
      </c>
      <c r="H1659" s="6">
        <v>1030.5405018181818</v>
      </c>
      <c r="I1659" s="119"/>
    </row>
    <row r="1660" spans="7:9" x14ac:dyDescent="0.35">
      <c r="G1660">
        <v>53689</v>
      </c>
      <c r="H1660" s="6">
        <v>703.94785454545456</v>
      </c>
      <c r="I1660" s="119"/>
    </row>
    <row r="1661" spans="7:9" x14ac:dyDescent="0.35">
      <c r="G1661">
        <v>53693</v>
      </c>
      <c r="H1661" s="6">
        <v>510.51192000000003</v>
      </c>
      <c r="I1661" s="119"/>
    </row>
    <row r="1662" spans="7:9" x14ac:dyDescent="0.35">
      <c r="G1662">
        <v>53694</v>
      </c>
      <c r="H1662" s="6">
        <v>782.2877309090909</v>
      </c>
      <c r="I1662" s="119"/>
    </row>
    <row r="1663" spans="7:9" x14ac:dyDescent="0.35">
      <c r="G1663">
        <v>53696</v>
      </c>
      <c r="H1663" s="6">
        <v>585.8036872727273</v>
      </c>
      <c r="I1663" s="119"/>
    </row>
    <row r="1664" spans="7:9" x14ac:dyDescent="0.35">
      <c r="G1664">
        <v>53697</v>
      </c>
      <c r="H1664" s="6">
        <v>879.41303272727282</v>
      </c>
      <c r="I1664" s="119"/>
    </row>
    <row r="1665" spans="7:9" x14ac:dyDescent="0.35">
      <c r="G1665">
        <v>53698</v>
      </c>
      <c r="H1665" s="6">
        <v>797.06707636363637</v>
      </c>
      <c r="I1665" s="119"/>
    </row>
    <row r="1666" spans="7:9" x14ac:dyDescent="0.35">
      <c r="G1666">
        <v>53699</v>
      </c>
      <c r="H1666" s="6">
        <v>698.08517818181826</v>
      </c>
      <c r="I1666" s="119"/>
    </row>
    <row r="1667" spans="7:9" x14ac:dyDescent="0.35">
      <c r="G1667">
        <v>53700</v>
      </c>
      <c r="H1667" s="6">
        <v>501.30249454545458</v>
      </c>
      <c r="I1667" s="119"/>
    </row>
    <row r="1668" spans="7:9" x14ac:dyDescent="0.35">
      <c r="G1668">
        <v>53701</v>
      </c>
      <c r="H1668" s="6">
        <v>760.44562181818185</v>
      </c>
      <c r="I1668" s="119"/>
    </row>
    <row r="1669" spans="7:9" x14ac:dyDescent="0.35">
      <c r="G1669">
        <v>53706</v>
      </c>
      <c r="H1669" s="6">
        <v>843.73014545454555</v>
      </c>
      <c r="I1669" s="119"/>
    </row>
    <row r="1670" spans="7:9" x14ac:dyDescent="0.35">
      <c r="G1670">
        <v>53708</v>
      </c>
      <c r="H1670" s="6">
        <v>677.70879272727279</v>
      </c>
      <c r="I1670" s="119"/>
    </row>
    <row r="1671" spans="7:9" x14ac:dyDescent="0.35">
      <c r="G1671">
        <v>53709</v>
      </c>
      <c r="H1671" s="6">
        <v>1006.8523636363636</v>
      </c>
      <c r="I1671" s="119"/>
    </row>
    <row r="1672" spans="7:9" x14ac:dyDescent="0.35">
      <c r="G1672">
        <v>53710</v>
      </c>
      <c r="H1672" s="6">
        <v>0</v>
      </c>
      <c r="I1672" s="119"/>
    </row>
    <row r="1673" spans="7:9" x14ac:dyDescent="0.35">
      <c r="G1673">
        <v>53711</v>
      </c>
      <c r="H1673" s="6">
        <v>601.19764363636364</v>
      </c>
      <c r="I1673" s="119"/>
    </row>
    <row r="1674" spans="7:9" x14ac:dyDescent="0.35">
      <c r="G1674">
        <v>53712</v>
      </c>
      <c r="H1674" s="6">
        <v>767.44883636363647</v>
      </c>
      <c r="I1674" s="119"/>
    </row>
    <row r="1675" spans="7:9" x14ac:dyDescent="0.35">
      <c r="G1675">
        <v>53716</v>
      </c>
      <c r="H1675" s="6">
        <v>654.57754909090909</v>
      </c>
      <c r="I1675" s="119"/>
    </row>
    <row r="1676" spans="7:9" x14ac:dyDescent="0.35">
      <c r="G1676">
        <v>53719</v>
      </c>
      <c r="H1676" s="6">
        <v>693.36313454545461</v>
      </c>
      <c r="I1676" s="119"/>
    </row>
    <row r="1677" spans="7:9" x14ac:dyDescent="0.35">
      <c r="G1677">
        <v>53720</v>
      </c>
      <c r="H1677" s="6">
        <v>755.21841454545449</v>
      </c>
      <c r="I1677" s="119"/>
    </row>
    <row r="1678" spans="7:9" x14ac:dyDescent="0.35">
      <c r="G1678">
        <v>53721</v>
      </c>
      <c r="H1678" s="6">
        <v>1223.0309745454545</v>
      </c>
      <c r="I1678" s="119"/>
    </row>
    <row r="1679" spans="7:9" x14ac:dyDescent="0.35">
      <c r="G1679">
        <v>53722</v>
      </c>
      <c r="H1679" s="6">
        <v>1009.9428654545454</v>
      </c>
      <c r="I1679" s="119"/>
    </row>
    <row r="1680" spans="7:9" x14ac:dyDescent="0.35">
      <c r="G1680">
        <v>53723</v>
      </c>
      <c r="H1680" s="6">
        <v>799.71514181818179</v>
      </c>
      <c r="I1680" s="119"/>
    </row>
    <row r="1681" spans="7:9" x14ac:dyDescent="0.35">
      <c r="G1681">
        <v>53724</v>
      </c>
      <c r="H1681" s="6">
        <v>1749.6080872727271</v>
      </c>
      <c r="I1681" s="119"/>
    </row>
    <row r="1682" spans="7:9" x14ac:dyDescent="0.35">
      <c r="G1682">
        <v>53726</v>
      </c>
      <c r="H1682" s="6">
        <v>889.48101090909097</v>
      </c>
      <c r="I1682" s="119"/>
    </row>
    <row r="1683" spans="7:9" x14ac:dyDescent="0.35">
      <c r="G1683">
        <v>53727</v>
      </c>
      <c r="H1683" s="6">
        <v>1110.2230327272728</v>
      </c>
      <c r="I1683" s="119"/>
    </row>
    <row r="1684" spans="7:9" x14ac:dyDescent="0.35">
      <c r="G1684">
        <v>53728</v>
      </c>
      <c r="H1684" s="6">
        <v>707.70784727272735</v>
      </c>
      <c r="I1684" s="119"/>
    </row>
    <row r="1685" spans="7:9" x14ac:dyDescent="0.35">
      <c r="G1685">
        <v>53731</v>
      </c>
      <c r="H1685" s="6">
        <v>641.45748363636369</v>
      </c>
      <c r="I1685" s="119"/>
    </row>
    <row r="1686" spans="7:9" x14ac:dyDescent="0.35">
      <c r="G1686">
        <v>53732</v>
      </c>
      <c r="H1686" s="6">
        <v>512.75016727272737</v>
      </c>
      <c r="I1686" s="119"/>
    </row>
    <row r="1687" spans="7:9" x14ac:dyDescent="0.35">
      <c r="G1687">
        <v>53733</v>
      </c>
      <c r="H1687" s="6">
        <v>924.88854545454546</v>
      </c>
      <c r="I1687" s="119"/>
    </row>
    <row r="1688" spans="7:9" x14ac:dyDescent="0.35">
      <c r="G1688">
        <v>53734</v>
      </c>
      <c r="H1688" s="6">
        <v>941.94009454545449</v>
      </c>
      <c r="I1688" s="119"/>
    </row>
    <row r="1689" spans="7:9" x14ac:dyDescent="0.35">
      <c r="G1689">
        <v>53735</v>
      </c>
      <c r="H1689" s="6">
        <v>1438.215730909091</v>
      </c>
      <c r="I1689" s="119"/>
    </row>
    <row r="1690" spans="7:9" x14ac:dyDescent="0.35">
      <c r="G1690">
        <v>53736</v>
      </c>
      <c r="H1690" s="6">
        <v>1002.642690909091</v>
      </c>
      <c r="I1690" s="119"/>
    </row>
    <row r="1691" spans="7:9" x14ac:dyDescent="0.35">
      <c r="G1691">
        <v>53739</v>
      </c>
      <c r="H1691" s="6">
        <v>1027.1189672727273</v>
      </c>
      <c r="I1691" s="119"/>
    </row>
    <row r="1692" spans="7:9" x14ac:dyDescent="0.35">
      <c r="G1692">
        <v>53740</v>
      </c>
      <c r="H1692" s="6">
        <v>693.29554909090916</v>
      </c>
      <c r="I1692" s="119"/>
    </row>
    <row r="1693" spans="7:9" x14ac:dyDescent="0.35">
      <c r="G1693">
        <v>53744</v>
      </c>
      <c r="H1693" s="6">
        <v>878.64821090909084</v>
      </c>
      <c r="I1693" s="119"/>
    </row>
    <row r="1694" spans="7:9" x14ac:dyDescent="0.35">
      <c r="G1694">
        <v>53745</v>
      </c>
      <c r="H1694" s="6">
        <v>807.10124363636362</v>
      </c>
      <c r="I1694" s="119"/>
    </row>
    <row r="1695" spans="7:9" x14ac:dyDescent="0.35">
      <c r="G1695">
        <v>53746</v>
      </c>
      <c r="H1695" s="6">
        <v>882.77008727272732</v>
      </c>
      <c r="I1695" s="119"/>
    </row>
    <row r="1696" spans="7:9" x14ac:dyDescent="0.35">
      <c r="G1696">
        <v>53747</v>
      </c>
      <c r="H1696" s="6">
        <v>876.39272727272737</v>
      </c>
      <c r="I1696" s="119"/>
    </row>
    <row r="1697" spans="7:9" x14ac:dyDescent="0.35">
      <c r="G1697">
        <v>53748</v>
      </c>
      <c r="H1697" s="6">
        <v>692.00441454545455</v>
      </c>
      <c r="I1697" s="119"/>
    </row>
    <row r="1698" spans="7:9" x14ac:dyDescent="0.35">
      <c r="G1698">
        <v>53751</v>
      </c>
      <c r="H1698" s="6">
        <v>753.68765090909096</v>
      </c>
      <c r="I1698" s="119"/>
    </row>
    <row r="1699" spans="7:9" x14ac:dyDescent="0.35">
      <c r="G1699">
        <v>53752</v>
      </c>
      <c r="H1699" s="6">
        <v>827.75563636363643</v>
      </c>
      <c r="I1699" s="119"/>
    </row>
    <row r="1700" spans="7:9" x14ac:dyDescent="0.35">
      <c r="G1700">
        <v>53754</v>
      </c>
      <c r="H1700" s="6">
        <v>1524.7184363636363</v>
      </c>
      <c r="I1700" s="119"/>
    </row>
    <row r="1701" spans="7:9" x14ac:dyDescent="0.35">
      <c r="G1701">
        <v>53756</v>
      </c>
      <c r="H1701" s="6">
        <v>755.57685818181824</v>
      </c>
      <c r="I1701" s="119"/>
    </row>
    <row r="1702" spans="7:9" x14ac:dyDescent="0.35">
      <c r="G1702">
        <v>53758</v>
      </c>
      <c r="H1702" s="6">
        <v>1294.7922618181819</v>
      </c>
      <c r="I1702" s="119"/>
    </row>
    <row r="1703" spans="7:9" x14ac:dyDescent="0.35">
      <c r="G1703">
        <v>53759</v>
      </c>
      <c r="H1703" s="6">
        <v>725.75964363636376</v>
      </c>
      <c r="I1703" s="119"/>
    </row>
    <row r="1704" spans="7:9" x14ac:dyDescent="0.35">
      <c r="G1704">
        <v>53760</v>
      </c>
      <c r="H1704" s="6">
        <v>497.95778181818179</v>
      </c>
      <c r="I1704" s="119"/>
    </row>
    <row r="1705" spans="7:9" x14ac:dyDescent="0.35">
      <c r="G1705">
        <v>53762</v>
      </c>
      <c r="H1705" s="6">
        <v>752.4404218181819</v>
      </c>
      <c r="I1705" s="119"/>
    </row>
    <row r="1706" spans="7:9" x14ac:dyDescent="0.35">
      <c r="G1706">
        <v>53763</v>
      </c>
      <c r="H1706" s="6">
        <v>499.57504727272726</v>
      </c>
      <c r="I1706" s="119"/>
    </row>
    <row r="1707" spans="7:9" x14ac:dyDescent="0.35">
      <c r="G1707">
        <v>53764</v>
      </c>
      <c r="H1707" s="6">
        <v>501.17498181818183</v>
      </c>
      <c r="I1707" s="119"/>
    </row>
    <row r="1708" spans="7:9" x14ac:dyDescent="0.35">
      <c r="G1708">
        <v>53765</v>
      </c>
      <c r="H1708" s="6">
        <v>451.3014981818182</v>
      </c>
      <c r="I1708" s="119"/>
    </row>
    <row r="1709" spans="7:9" x14ac:dyDescent="0.35">
      <c r="G1709">
        <v>53767</v>
      </c>
      <c r="H1709" s="6">
        <v>591.12616000000003</v>
      </c>
      <c r="I1709" s="119"/>
    </row>
    <row r="1710" spans="7:9" x14ac:dyDescent="0.35">
      <c r="G1710">
        <v>53768</v>
      </c>
      <c r="H1710" s="6">
        <v>711.17839272727281</v>
      </c>
      <c r="I1710" s="119"/>
    </row>
    <row r="1711" spans="7:9" x14ac:dyDescent="0.35">
      <c r="G1711">
        <v>53769</v>
      </c>
      <c r="H1711" s="6">
        <v>847.33530181818196</v>
      </c>
      <c r="I1711" s="119"/>
    </row>
    <row r="1712" spans="7:9" x14ac:dyDescent="0.35">
      <c r="G1712">
        <v>53771</v>
      </c>
      <c r="H1712" s="6">
        <v>731.65940363636366</v>
      </c>
      <c r="I1712" s="119"/>
    </row>
    <row r="1713" spans="7:9" x14ac:dyDescent="0.35">
      <c r="G1713">
        <v>53772</v>
      </c>
      <c r="H1713" s="6">
        <v>778.14809454545457</v>
      </c>
      <c r="I1713" s="119"/>
    </row>
    <row r="1714" spans="7:9" x14ac:dyDescent="0.35">
      <c r="G1714">
        <v>53773</v>
      </c>
      <c r="H1714" s="6">
        <v>569.39384727272727</v>
      </c>
      <c r="I1714" s="119"/>
    </row>
    <row r="1715" spans="7:9" x14ac:dyDescent="0.35">
      <c r="G1715">
        <v>53774</v>
      </c>
      <c r="H1715" s="6">
        <v>1616.6306981818182</v>
      </c>
      <c r="I1715" s="119"/>
    </row>
    <row r="1716" spans="7:9" x14ac:dyDescent="0.35">
      <c r="G1716">
        <v>53775</v>
      </c>
      <c r="H1716" s="6">
        <v>870.67171636363639</v>
      </c>
      <c r="I1716" s="119"/>
    </row>
    <row r="1717" spans="7:9" x14ac:dyDescent="0.35">
      <c r="G1717">
        <v>53777</v>
      </c>
      <c r="H1717" s="6">
        <v>451.32094545454538</v>
      </c>
      <c r="I1717" s="119"/>
    </row>
    <row r="1718" spans="7:9" x14ac:dyDescent="0.35">
      <c r="G1718">
        <v>53778</v>
      </c>
      <c r="H1718" s="6">
        <v>790.89210909090912</v>
      </c>
      <c r="I1718" s="119"/>
    </row>
    <row r="1719" spans="7:9" x14ac:dyDescent="0.35">
      <c r="G1719">
        <v>53780</v>
      </c>
      <c r="H1719" s="6">
        <v>898.32232727272731</v>
      </c>
      <c r="I1719" s="119"/>
    </row>
    <row r="1720" spans="7:9" x14ac:dyDescent="0.35">
      <c r="G1720">
        <v>53781</v>
      </c>
      <c r="H1720" s="6">
        <v>849.80045818181816</v>
      </c>
      <c r="I1720" s="119"/>
    </row>
    <row r="1721" spans="7:9" x14ac:dyDescent="0.35">
      <c r="G1721">
        <v>53782</v>
      </c>
      <c r="H1721" s="6">
        <v>968.33341818181816</v>
      </c>
      <c r="I1721" s="119"/>
    </row>
    <row r="1722" spans="7:9" x14ac:dyDescent="0.35">
      <c r="G1722">
        <v>53783</v>
      </c>
      <c r="H1722" s="6">
        <v>661.36236363636363</v>
      </c>
      <c r="I1722" s="119"/>
    </row>
    <row r="1723" spans="7:9" x14ac:dyDescent="0.35">
      <c r="G1723">
        <v>53784</v>
      </c>
      <c r="H1723" s="6">
        <v>872.04592000000002</v>
      </c>
      <c r="I1723" s="119"/>
    </row>
    <row r="1724" spans="7:9" x14ac:dyDescent="0.35">
      <c r="G1724">
        <v>53787</v>
      </c>
      <c r="H1724" s="6">
        <v>843.5103272727273</v>
      </c>
      <c r="I1724" s="119"/>
    </row>
    <row r="1725" spans="7:9" x14ac:dyDescent="0.35">
      <c r="G1725">
        <v>53788</v>
      </c>
      <c r="H1725" s="6">
        <v>622.26768000000004</v>
      </c>
      <c r="I1725" s="119"/>
    </row>
    <row r="1726" spans="7:9" x14ac:dyDescent="0.35">
      <c r="G1726">
        <v>53790</v>
      </c>
      <c r="H1726" s="6">
        <v>1353.3510181818183</v>
      </c>
      <c r="I1726" s="119"/>
    </row>
    <row r="1727" spans="7:9" x14ac:dyDescent="0.35">
      <c r="G1727">
        <v>53791</v>
      </c>
      <c r="H1727" s="6">
        <v>752.17606545454544</v>
      </c>
      <c r="I1727" s="119"/>
    </row>
    <row r="1728" spans="7:9" x14ac:dyDescent="0.35">
      <c r="G1728">
        <v>53793</v>
      </c>
      <c r="H1728" s="6">
        <v>592.29461818181824</v>
      </c>
      <c r="I1728" s="119"/>
    </row>
    <row r="1729" spans="7:9" x14ac:dyDescent="0.35">
      <c r="G1729">
        <v>53795</v>
      </c>
      <c r="H1729" s="6">
        <v>513.80200000000002</v>
      </c>
      <c r="I1729" s="119"/>
    </row>
    <row r="1730" spans="7:9" x14ac:dyDescent="0.35">
      <c r="G1730">
        <v>53796</v>
      </c>
      <c r="H1730" s="6">
        <v>695.47098181818183</v>
      </c>
      <c r="I1730" s="119"/>
    </row>
    <row r="1731" spans="7:9" x14ac:dyDescent="0.35">
      <c r="G1731">
        <v>53797</v>
      </c>
      <c r="H1731" s="6">
        <v>801.33501090909101</v>
      </c>
      <c r="I1731" s="119"/>
    </row>
    <row r="1732" spans="7:9" x14ac:dyDescent="0.35">
      <c r="G1732">
        <v>53801</v>
      </c>
      <c r="H1732" s="6">
        <v>690.68060363636368</v>
      </c>
      <c r="I1732" s="119"/>
    </row>
    <row r="1733" spans="7:9" x14ac:dyDescent="0.35">
      <c r="G1733">
        <v>53804</v>
      </c>
      <c r="H1733" s="6">
        <v>705.40629818181833</v>
      </c>
      <c r="I1733" s="119"/>
    </row>
    <row r="1734" spans="7:9" x14ac:dyDescent="0.35">
      <c r="G1734">
        <v>53805</v>
      </c>
      <c r="H1734" s="6">
        <v>596.22433454545455</v>
      </c>
      <c r="I1734" s="119"/>
    </row>
    <row r="1735" spans="7:9" x14ac:dyDescent="0.35">
      <c r="G1735">
        <v>53807</v>
      </c>
      <c r="H1735" s="6">
        <v>813.24491636363643</v>
      </c>
      <c r="I1735" s="119"/>
    </row>
    <row r="1736" spans="7:9" x14ac:dyDescent="0.35">
      <c r="G1736">
        <v>53808</v>
      </c>
      <c r="H1736" s="6">
        <v>0</v>
      </c>
      <c r="I1736" s="119"/>
    </row>
    <row r="1737" spans="7:9" x14ac:dyDescent="0.35">
      <c r="G1737">
        <v>53810</v>
      </c>
      <c r="H1737" s="6">
        <v>861.68864727272728</v>
      </c>
      <c r="I1737" s="119"/>
    </row>
    <row r="1738" spans="7:9" x14ac:dyDescent="0.35">
      <c r="G1738">
        <v>53812</v>
      </c>
      <c r="H1738" s="6">
        <v>605.00802909090908</v>
      </c>
      <c r="I1738" s="119"/>
    </row>
    <row r="1739" spans="7:9" x14ac:dyDescent="0.35">
      <c r="G1739">
        <v>53814</v>
      </c>
      <c r="H1739" s="6">
        <v>1107.9396436363636</v>
      </c>
      <c r="I1739" s="119"/>
    </row>
    <row r="1740" spans="7:9" x14ac:dyDescent="0.35">
      <c r="G1740">
        <v>53816</v>
      </c>
      <c r="H1740" s="6">
        <v>661.24107636363635</v>
      </c>
      <c r="I1740" s="119"/>
    </row>
    <row r="1741" spans="7:9" x14ac:dyDescent="0.35">
      <c r="G1741">
        <v>53817</v>
      </c>
      <c r="H1741" s="6">
        <v>626.36494545454548</v>
      </c>
      <c r="I1741" s="119"/>
    </row>
    <row r="1742" spans="7:9" x14ac:dyDescent="0.35">
      <c r="G1742">
        <v>53818</v>
      </c>
      <c r="H1742" s="6">
        <v>1458.5114472727273</v>
      </c>
      <c r="I1742" s="119"/>
    </row>
    <row r="1743" spans="7:9" x14ac:dyDescent="0.35">
      <c r="G1743">
        <v>53820</v>
      </c>
      <c r="H1743" s="6">
        <v>811.90273454545456</v>
      </c>
      <c r="I1743" s="119"/>
    </row>
    <row r="1744" spans="7:9" x14ac:dyDescent="0.35">
      <c r="G1744">
        <v>53821</v>
      </c>
      <c r="H1744" s="6">
        <v>1738.5831127272731</v>
      </c>
      <c r="I1744" s="119"/>
    </row>
    <row r="1745" spans="7:9" x14ac:dyDescent="0.35">
      <c r="G1745">
        <v>53824</v>
      </c>
      <c r="H1745" s="6">
        <v>712.54032000000007</v>
      </c>
      <c r="I1745" s="119"/>
    </row>
    <row r="1746" spans="7:9" x14ac:dyDescent="0.35">
      <c r="G1746">
        <v>53825</v>
      </c>
      <c r="H1746" s="6">
        <v>852.27053818181821</v>
      </c>
      <c r="I1746" s="119"/>
    </row>
    <row r="1747" spans="7:9" x14ac:dyDescent="0.35">
      <c r="G1747">
        <v>53826</v>
      </c>
      <c r="H1747" s="6">
        <v>655.29992000000004</v>
      </c>
      <c r="I1747" s="119"/>
    </row>
    <row r="1748" spans="7:9" x14ac:dyDescent="0.35">
      <c r="G1748">
        <v>53827</v>
      </c>
      <c r="H1748" s="6">
        <v>584.20725818181825</v>
      </c>
      <c r="I1748" s="119"/>
    </row>
    <row r="1749" spans="7:9" x14ac:dyDescent="0.35">
      <c r="G1749">
        <v>53828</v>
      </c>
      <c r="H1749" s="6">
        <v>467.00305454545463</v>
      </c>
      <c r="I1749" s="119"/>
    </row>
    <row r="1750" spans="7:9" x14ac:dyDescent="0.35">
      <c r="G1750">
        <v>53830</v>
      </c>
      <c r="H1750" s="6">
        <v>568.4244654545455</v>
      </c>
      <c r="I1750" s="119"/>
    </row>
    <row r="1751" spans="7:9" x14ac:dyDescent="0.35">
      <c r="G1751">
        <v>53831</v>
      </c>
      <c r="H1751" s="6">
        <v>1425.783112727273</v>
      </c>
      <c r="I1751" s="119"/>
    </row>
    <row r="1752" spans="7:9" x14ac:dyDescent="0.35">
      <c r="G1752">
        <v>53832</v>
      </c>
      <c r="H1752" s="6">
        <v>721.2112872727273</v>
      </c>
      <c r="I1752" s="119"/>
    </row>
    <row r="1753" spans="7:9" x14ac:dyDescent="0.35">
      <c r="G1753">
        <v>53833</v>
      </c>
      <c r="H1753" s="6">
        <v>966.17845090909088</v>
      </c>
      <c r="I1753" s="119"/>
    </row>
    <row r="1754" spans="7:9" x14ac:dyDescent="0.35">
      <c r="G1754">
        <v>53834</v>
      </c>
      <c r="H1754" s="6">
        <v>780.75549090909101</v>
      </c>
      <c r="I1754" s="119"/>
    </row>
    <row r="1755" spans="7:9" x14ac:dyDescent="0.35">
      <c r="G1755">
        <v>53835</v>
      </c>
      <c r="H1755" s="6">
        <v>502.3937672727273</v>
      </c>
      <c r="I1755" s="119"/>
    </row>
    <row r="1756" spans="7:9" x14ac:dyDescent="0.35">
      <c r="G1756">
        <v>53837</v>
      </c>
      <c r="H1756" s="6">
        <v>851.33517090909083</v>
      </c>
      <c r="I1756" s="119"/>
    </row>
    <row r="1757" spans="7:9" x14ac:dyDescent="0.35">
      <c r="G1757">
        <v>53838</v>
      </c>
      <c r="H1757" s="6">
        <v>789.17941090909096</v>
      </c>
      <c r="I1757" s="119"/>
    </row>
    <row r="1758" spans="7:9" x14ac:dyDescent="0.35">
      <c r="G1758">
        <v>53839</v>
      </c>
      <c r="H1758" s="6">
        <v>735.55080000000009</v>
      </c>
      <c r="I1758" s="119"/>
    </row>
    <row r="1759" spans="7:9" x14ac:dyDescent="0.35">
      <c r="G1759">
        <v>53840</v>
      </c>
      <c r="H1759" s="6">
        <v>759.7194545454546</v>
      </c>
      <c r="I1759" s="119"/>
    </row>
    <row r="1760" spans="7:9" x14ac:dyDescent="0.35">
      <c r="G1760">
        <v>53841</v>
      </c>
      <c r="H1760" s="6">
        <v>700.64176727272729</v>
      </c>
      <c r="I1760" s="119"/>
    </row>
    <row r="1761" spans="7:9" x14ac:dyDescent="0.35">
      <c r="G1761">
        <v>53842</v>
      </c>
      <c r="H1761" s="6">
        <v>670.19078545454545</v>
      </c>
      <c r="I1761" s="119"/>
    </row>
    <row r="1762" spans="7:9" x14ac:dyDescent="0.35">
      <c r="G1762">
        <v>53843</v>
      </c>
      <c r="H1762" s="6">
        <v>652.76453818181824</v>
      </c>
      <c r="I1762" s="119"/>
    </row>
    <row r="1763" spans="7:9" x14ac:dyDescent="0.35">
      <c r="G1763">
        <v>53845</v>
      </c>
      <c r="H1763" s="6">
        <v>566.35309090909084</v>
      </c>
      <c r="I1763" s="119"/>
    </row>
    <row r="1764" spans="7:9" x14ac:dyDescent="0.35">
      <c r="G1764">
        <v>53846</v>
      </c>
      <c r="H1764" s="6">
        <v>561.30125090909098</v>
      </c>
      <c r="I1764" s="119"/>
    </row>
    <row r="1765" spans="7:9" x14ac:dyDescent="0.35">
      <c r="G1765">
        <v>53847</v>
      </c>
      <c r="H1765" s="6">
        <v>1488.2007781818184</v>
      </c>
      <c r="I1765" s="119"/>
    </row>
    <row r="1766" spans="7:9" x14ac:dyDescent="0.35">
      <c r="G1766">
        <v>53848</v>
      </c>
      <c r="H1766" s="6">
        <v>664.07066181818197</v>
      </c>
      <c r="I1766" s="119"/>
    </row>
    <row r="1767" spans="7:9" x14ac:dyDescent="0.35">
      <c r="G1767">
        <v>53850</v>
      </c>
      <c r="H1767" s="6">
        <v>717.91101818181824</v>
      </c>
      <c r="I1767" s="119"/>
    </row>
    <row r="1768" spans="7:9" x14ac:dyDescent="0.35">
      <c r="G1768">
        <v>53851</v>
      </c>
      <c r="H1768" s="6">
        <v>777.86932363636367</v>
      </c>
      <c r="I1768" s="119"/>
    </row>
    <row r="1769" spans="7:9" x14ac:dyDescent="0.35">
      <c r="G1769">
        <v>53852</v>
      </c>
      <c r="H1769" s="6">
        <v>1743.2225890909094</v>
      </c>
      <c r="I1769" s="119"/>
    </row>
    <row r="1770" spans="7:9" x14ac:dyDescent="0.35">
      <c r="G1770">
        <v>53853</v>
      </c>
      <c r="H1770" s="6">
        <v>853.7040145454547</v>
      </c>
      <c r="I1770" s="119"/>
    </row>
    <row r="1771" spans="7:9" x14ac:dyDescent="0.35">
      <c r="G1771">
        <v>53855</v>
      </c>
      <c r="H1771" s="6">
        <v>1063.4965890909093</v>
      </c>
      <c r="I1771" s="119"/>
    </row>
    <row r="1772" spans="7:9" x14ac:dyDescent="0.35">
      <c r="G1772">
        <v>53856</v>
      </c>
      <c r="H1772" s="6">
        <v>824.45192000000009</v>
      </c>
      <c r="I1772" s="119"/>
    </row>
    <row r="1773" spans="7:9" x14ac:dyDescent="0.35">
      <c r="G1773">
        <v>53858</v>
      </c>
      <c r="H1773" s="6">
        <v>759.51679999999999</v>
      </c>
      <c r="I1773" s="119"/>
    </row>
    <row r="1774" spans="7:9" x14ac:dyDescent="0.35">
      <c r="G1774">
        <v>53859</v>
      </c>
      <c r="H1774" s="6">
        <v>605.70670545454539</v>
      </c>
      <c r="I1774" s="119"/>
    </row>
    <row r="1775" spans="7:9" x14ac:dyDescent="0.35">
      <c r="G1775">
        <v>53860</v>
      </c>
      <c r="H1775" s="6">
        <v>594.35106181818185</v>
      </c>
      <c r="I1775" s="119"/>
    </row>
    <row r="1776" spans="7:9" x14ac:dyDescent="0.35">
      <c r="G1776">
        <v>53862</v>
      </c>
      <c r="H1776" s="6">
        <v>451.3987636363637</v>
      </c>
      <c r="I1776" s="119"/>
    </row>
    <row r="1777" spans="7:9" x14ac:dyDescent="0.35">
      <c r="G1777">
        <v>53863</v>
      </c>
      <c r="H1777" s="6">
        <v>708.76429818181816</v>
      </c>
      <c r="I1777" s="119"/>
    </row>
    <row r="1778" spans="7:9" x14ac:dyDescent="0.35">
      <c r="G1778">
        <v>53864</v>
      </c>
      <c r="H1778" s="6">
        <v>451.60240000000005</v>
      </c>
      <c r="I1778" s="119"/>
    </row>
    <row r="1779" spans="7:9" x14ac:dyDescent="0.35">
      <c r="G1779">
        <v>53865</v>
      </c>
      <c r="H1779" s="6">
        <v>615.83137454545454</v>
      </c>
      <c r="I1779" s="119"/>
    </row>
    <row r="1780" spans="7:9" x14ac:dyDescent="0.35">
      <c r="G1780">
        <v>53866</v>
      </c>
      <c r="H1780" s="6">
        <v>1050.6150181818182</v>
      </c>
      <c r="I1780" s="119"/>
    </row>
    <row r="1781" spans="7:9" x14ac:dyDescent="0.35">
      <c r="G1781">
        <v>53867</v>
      </c>
      <c r="H1781" s="6">
        <v>908.62033454545463</v>
      </c>
      <c r="I1781" s="119"/>
    </row>
    <row r="1782" spans="7:9" x14ac:dyDescent="0.35">
      <c r="G1782">
        <v>53868</v>
      </c>
      <c r="H1782" s="6">
        <v>1007.7117163636364</v>
      </c>
      <c r="I1782" s="119"/>
    </row>
    <row r="1783" spans="7:9" x14ac:dyDescent="0.35">
      <c r="G1783">
        <v>53869</v>
      </c>
      <c r="H1783" s="6">
        <v>1014.3722618181819</v>
      </c>
      <c r="I1783" s="119"/>
    </row>
    <row r="1784" spans="7:9" x14ac:dyDescent="0.35">
      <c r="G1784">
        <v>53872</v>
      </c>
      <c r="H1784" s="6">
        <v>740.60829818181821</v>
      </c>
      <c r="I1784" s="119"/>
    </row>
    <row r="1785" spans="7:9" x14ac:dyDescent="0.35">
      <c r="G1785">
        <v>53877</v>
      </c>
      <c r="H1785" s="6">
        <v>727.75658909090907</v>
      </c>
      <c r="I1785" s="119"/>
    </row>
    <row r="1786" spans="7:9" x14ac:dyDescent="0.35">
      <c r="G1786">
        <v>53878</v>
      </c>
      <c r="H1786" s="16">
        <v>761.59558545454547</v>
      </c>
      <c r="I1786" s="119"/>
    </row>
    <row r="1787" spans="7:9" x14ac:dyDescent="0.35">
      <c r="G1787">
        <v>53879</v>
      </c>
      <c r="H1787" s="6">
        <v>1151.9644000000001</v>
      </c>
      <c r="I1787" s="119"/>
    </row>
    <row r="1788" spans="7:9" x14ac:dyDescent="0.35">
      <c r="G1788">
        <v>53880</v>
      </c>
      <c r="H1788" s="6">
        <v>776.69664727272732</v>
      </c>
      <c r="I1788" s="119"/>
    </row>
    <row r="1789" spans="7:9" x14ac:dyDescent="0.35">
      <c r="G1789">
        <v>53881</v>
      </c>
      <c r="H1789" s="6">
        <v>984.44175999999993</v>
      </c>
      <c r="I1789" s="119"/>
    </row>
    <row r="1790" spans="7:9" x14ac:dyDescent="0.35">
      <c r="G1790">
        <v>53882</v>
      </c>
      <c r="H1790" s="6">
        <v>590.03162181818186</v>
      </c>
      <c r="I1790" s="119"/>
    </row>
    <row r="1791" spans="7:9" x14ac:dyDescent="0.35">
      <c r="G1791">
        <v>53884</v>
      </c>
      <c r="H1791" s="6">
        <v>677.5319636363638</v>
      </c>
      <c r="I1791" s="119"/>
    </row>
    <row r="1792" spans="7:9" x14ac:dyDescent="0.35">
      <c r="G1792">
        <v>53885</v>
      </c>
      <c r="H1792" s="6">
        <v>834.17573090909104</v>
      </c>
      <c r="I1792" s="119"/>
    </row>
    <row r="1793" spans="7:10" x14ac:dyDescent="0.35">
      <c r="G1793">
        <v>53886</v>
      </c>
      <c r="H1793" s="6">
        <v>820.98224000000016</v>
      </c>
      <c r="I1793" s="119"/>
    </row>
    <row r="1794" spans="7:10" x14ac:dyDescent="0.35">
      <c r="G1794">
        <v>53887</v>
      </c>
      <c r="H1794" s="6">
        <v>453.51482181818187</v>
      </c>
      <c r="I1794" s="119"/>
    </row>
    <row r="1795" spans="7:10" x14ac:dyDescent="0.35">
      <c r="G1795">
        <v>53888</v>
      </c>
      <c r="H1795" s="6">
        <v>615.42255272727289</v>
      </c>
      <c r="I1795" s="119"/>
    </row>
    <row r="1796" spans="7:10" x14ac:dyDescent="0.35">
      <c r="G1796">
        <v>53889</v>
      </c>
      <c r="H1796" s="6">
        <v>764.44539636363641</v>
      </c>
      <c r="I1796" s="119"/>
    </row>
    <row r="1797" spans="7:10" x14ac:dyDescent="0.35">
      <c r="G1797">
        <v>53891</v>
      </c>
      <c r="H1797" s="6">
        <v>678.96687999999995</v>
      </c>
      <c r="I1797" s="119"/>
    </row>
    <row r="1798" spans="7:10" x14ac:dyDescent="0.35">
      <c r="G1798">
        <v>53892</v>
      </c>
      <c r="H1798" s="6">
        <v>880.09355636363637</v>
      </c>
      <c r="I1798" s="119"/>
    </row>
    <row r="1799" spans="7:10" x14ac:dyDescent="0.35">
      <c r="G1799">
        <v>53893</v>
      </c>
      <c r="H1799" s="6">
        <v>626.62088727272737</v>
      </c>
      <c r="I1799" s="119"/>
    </row>
    <row r="1800" spans="7:10" x14ac:dyDescent="0.35">
      <c r="G1800">
        <v>53895</v>
      </c>
      <c r="H1800" s="6">
        <v>1046.9753236363638</v>
      </c>
      <c r="I1800" s="119"/>
    </row>
    <row r="1801" spans="7:10" x14ac:dyDescent="0.35">
      <c r="G1801">
        <v>53896</v>
      </c>
      <c r="H1801" s="6">
        <v>575.76797090909088</v>
      </c>
      <c r="I1801" s="119"/>
    </row>
    <row r="1802" spans="7:10" x14ac:dyDescent="0.35">
      <c r="G1802">
        <v>53899</v>
      </c>
      <c r="H1802" s="6">
        <v>504.54298181818189</v>
      </c>
      <c r="I1802" s="119"/>
    </row>
    <row r="1803" spans="7:10" x14ac:dyDescent="0.35">
      <c r="G1803">
        <v>53901</v>
      </c>
      <c r="H1803" s="6">
        <v>759.71347636363635</v>
      </c>
      <c r="I1803" s="119"/>
    </row>
    <row r="1804" spans="7:10" x14ac:dyDescent="0.35">
      <c r="G1804" s="36">
        <v>53902</v>
      </c>
      <c r="H1804" s="6">
        <v>607.55045090909096</v>
      </c>
      <c r="I1804" s="119"/>
      <c r="J1804">
        <v>53659</v>
      </c>
    </row>
    <row r="1805" spans="7:10" x14ac:dyDescent="0.35">
      <c r="G1805">
        <v>53903</v>
      </c>
      <c r="H1805" s="6">
        <v>1050.7695490909091</v>
      </c>
      <c r="I1805" s="119"/>
    </row>
    <row r="1806" spans="7:10" x14ac:dyDescent="0.35">
      <c r="G1806">
        <v>53904</v>
      </c>
      <c r="H1806" s="6">
        <v>650.75728000000004</v>
      </c>
      <c r="I1806" s="119"/>
    </row>
    <row r="1807" spans="7:10" x14ac:dyDescent="0.35">
      <c r="G1807">
        <v>53905</v>
      </c>
      <c r="H1807" s="6">
        <v>1112.5873454545454</v>
      </c>
      <c r="I1807" s="119"/>
    </row>
    <row r="1808" spans="7:10" x14ac:dyDescent="0.35">
      <c r="G1808">
        <v>53906</v>
      </c>
      <c r="H1808" s="6">
        <v>365.96776727272731</v>
      </c>
      <c r="I1808" s="119"/>
    </row>
    <row r="1809" spans="7:9" x14ac:dyDescent="0.35">
      <c r="G1809">
        <v>53907</v>
      </c>
      <c r="H1809" s="6">
        <v>245.04365818181819</v>
      </c>
      <c r="I1809" s="119"/>
    </row>
    <row r="1810" spans="7:9" x14ac:dyDescent="0.35">
      <c r="G1810">
        <v>53908</v>
      </c>
      <c r="H1810" s="6">
        <v>409.31543272727276</v>
      </c>
      <c r="I1810" s="119"/>
    </row>
    <row r="1811" spans="7:9" x14ac:dyDescent="0.35">
      <c r="G1811">
        <v>53910</v>
      </c>
      <c r="H1811" s="6">
        <v>337.80448727272733</v>
      </c>
      <c r="I1811" s="119"/>
    </row>
    <row r="1812" spans="7:9" x14ac:dyDescent="0.35">
      <c r="G1812">
        <v>53912</v>
      </c>
      <c r="H1812" s="6">
        <v>941.94290181818201</v>
      </c>
      <c r="I1812" s="119"/>
    </row>
    <row r="1813" spans="7:9" x14ac:dyDescent="0.35">
      <c r="G1813">
        <v>53913</v>
      </c>
      <c r="H1813" s="6">
        <v>808.9865236363637</v>
      </c>
      <c r="I1813" s="119"/>
    </row>
    <row r="1814" spans="7:9" x14ac:dyDescent="0.35">
      <c r="G1814">
        <v>53916</v>
      </c>
      <c r="H1814" s="6">
        <v>587.17695272727281</v>
      </c>
      <c r="I1814" s="119"/>
    </row>
    <row r="1815" spans="7:9" x14ac:dyDescent="0.35">
      <c r="G1815">
        <v>53917</v>
      </c>
      <c r="H1815" s="6">
        <v>884.14638545454545</v>
      </c>
      <c r="I1815" s="119"/>
    </row>
    <row r="1816" spans="7:9" x14ac:dyDescent="0.35">
      <c r="G1816">
        <v>53918</v>
      </c>
      <c r="H1816" s="6">
        <v>651.42272727272734</v>
      </c>
      <c r="I1816" s="119"/>
    </row>
    <row r="1817" spans="7:9" x14ac:dyDescent="0.35">
      <c r="G1817">
        <v>53921</v>
      </c>
      <c r="H1817" s="6">
        <v>451.3987636363637</v>
      </c>
      <c r="I1817" s="119"/>
    </row>
    <row r="1818" spans="7:9" x14ac:dyDescent="0.35">
      <c r="G1818">
        <v>53922</v>
      </c>
      <c r="H1818" s="6">
        <v>828.37878545454555</v>
      </c>
      <c r="I1818" s="119"/>
    </row>
    <row r="1819" spans="7:9" x14ac:dyDescent="0.35">
      <c r="G1819">
        <v>53923</v>
      </c>
      <c r="H1819" s="6">
        <v>969.55137454545456</v>
      </c>
      <c r="I1819" s="119"/>
    </row>
    <row r="1820" spans="7:9" x14ac:dyDescent="0.35">
      <c r="G1820">
        <v>53924</v>
      </c>
      <c r="H1820" s="6">
        <v>689.0734327272728</v>
      </c>
      <c r="I1820" s="119"/>
    </row>
    <row r="1821" spans="7:9" x14ac:dyDescent="0.35">
      <c r="G1821">
        <v>53926</v>
      </c>
      <c r="H1821" s="6">
        <v>1040.0329963636366</v>
      </c>
      <c r="I1821" s="119"/>
    </row>
    <row r="1822" spans="7:9" x14ac:dyDescent="0.35">
      <c r="G1822">
        <v>53927</v>
      </c>
      <c r="H1822" s="6">
        <v>835.4524581818182</v>
      </c>
      <c r="I1822" s="119"/>
    </row>
    <row r="1823" spans="7:9" x14ac:dyDescent="0.35">
      <c r="G1823">
        <v>53929</v>
      </c>
      <c r="H1823" s="6">
        <v>531.25629818181812</v>
      </c>
      <c r="I1823" s="119"/>
    </row>
    <row r="1824" spans="7:9" x14ac:dyDescent="0.35">
      <c r="G1824">
        <v>53932</v>
      </c>
      <c r="H1824" s="6">
        <v>809.49221818181832</v>
      </c>
      <c r="I1824" s="119"/>
    </row>
    <row r="1825" spans="7:9" x14ac:dyDescent="0.35">
      <c r="G1825">
        <v>53934</v>
      </c>
      <c r="H1825" s="6">
        <v>891.67697454545453</v>
      </c>
      <c r="I1825" s="119"/>
    </row>
    <row r="1826" spans="7:9" x14ac:dyDescent="0.35">
      <c r="G1826">
        <v>53935</v>
      </c>
      <c r="H1826" s="6">
        <v>649.6590254545456</v>
      </c>
      <c r="I1826" s="119"/>
    </row>
    <row r="1827" spans="7:9" x14ac:dyDescent="0.35">
      <c r="G1827">
        <v>53936</v>
      </c>
      <c r="H1827" s="6">
        <v>841.86762909090908</v>
      </c>
      <c r="I1827" s="119"/>
    </row>
    <row r="1828" spans="7:9" x14ac:dyDescent="0.35">
      <c r="G1828">
        <v>53937</v>
      </c>
      <c r="H1828" s="6">
        <v>788.42184000000009</v>
      </c>
      <c r="I1828" s="119"/>
    </row>
    <row r="1829" spans="7:9" x14ac:dyDescent="0.35">
      <c r="G1829">
        <v>53939</v>
      </c>
      <c r="H1829" s="6">
        <v>568.18056000000001</v>
      </c>
      <c r="I1829" s="119"/>
    </row>
    <row r="1830" spans="7:9" x14ac:dyDescent="0.35">
      <c r="G1830">
        <v>53941</v>
      </c>
      <c r="H1830" s="6">
        <v>985.7118690909092</v>
      </c>
      <c r="I1830" s="119"/>
    </row>
    <row r="1831" spans="7:9" x14ac:dyDescent="0.35">
      <c r="G1831">
        <v>53956</v>
      </c>
      <c r="H1831" s="6">
        <v>1809.793650909091</v>
      </c>
      <c r="I1831" s="119"/>
    </row>
    <row r="1832" spans="7:9" x14ac:dyDescent="0.35">
      <c r="G1832">
        <v>53999</v>
      </c>
      <c r="H1832" s="6">
        <v>-199.77181090909093</v>
      </c>
      <c r="I1832" s="119"/>
    </row>
    <row r="1833" spans="7:9" x14ac:dyDescent="0.35">
      <c r="G1833">
        <v>55010</v>
      </c>
      <c r="H1833" s="6">
        <v>606.26772363636371</v>
      </c>
      <c r="I1833" s="119"/>
    </row>
    <row r="1834" spans="7:9" x14ac:dyDescent="0.35">
      <c r="G1834">
        <v>55041</v>
      </c>
      <c r="H1834" s="6">
        <v>3198.2270472727273</v>
      </c>
      <c r="I1834" s="119"/>
    </row>
    <row r="1835" spans="7:9" x14ac:dyDescent="0.35">
      <c r="G1835">
        <v>55135</v>
      </c>
      <c r="H1835" s="6">
        <v>1300.2285600000002</v>
      </c>
      <c r="I1835" s="119"/>
    </row>
    <row r="1836" spans="7:9" x14ac:dyDescent="0.35">
      <c r="G1836">
        <v>55152</v>
      </c>
      <c r="H1836" s="6">
        <v>2405.7503054545459</v>
      </c>
      <c r="I1836" s="119"/>
    </row>
    <row r="1837" spans="7:9" x14ac:dyDescent="0.35">
      <c r="G1837">
        <v>55159</v>
      </c>
      <c r="H1837" s="6">
        <v>2840.8400509090911</v>
      </c>
      <c r="I1837" s="119"/>
    </row>
    <row r="1838" spans="7:9" x14ac:dyDescent="0.35">
      <c r="G1838">
        <v>55196</v>
      </c>
      <c r="H1838" s="6">
        <v>1324.8684872727272</v>
      </c>
      <c r="I1838" s="119"/>
    </row>
    <row r="1839" spans="7:9" x14ac:dyDescent="0.35">
      <c r="G1839">
        <v>55210</v>
      </c>
      <c r="H1839" s="6">
        <v>633.56501818181823</v>
      </c>
      <c r="I1839" s="119"/>
    </row>
    <row r="1840" spans="7:9" x14ac:dyDescent="0.35">
      <c r="G1840">
        <v>55220</v>
      </c>
      <c r="H1840" s="6">
        <v>3935.6545236363636</v>
      </c>
      <c r="I1840" s="119"/>
    </row>
    <row r="1841" spans="7:9" x14ac:dyDescent="0.35">
      <c r="G1841">
        <v>55226</v>
      </c>
      <c r="H1841" s="6">
        <v>1341.7830545454547</v>
      </c>
      <c r="I1841" s="119"/>
    </row>
    <row r="1842" spans="7:9" x14ac:dyDescent="0.35">
      <c r="G1842">
        <v>55270</v>
      </c>
      <c r="H1842" s="6">
        <v>0</v>
      </c>
      <c r="I1842" s="119"/>
    </row>
    <row r="1843" spans="7:9" x14ac:dyDescent="0.35">
      <c r="G1843">
        <v>57940</v>
      </c>
      <c r="H1843" s="6">
        <v>885.21922181818195</v>
      </c>
      <c r="I1843" s="119"/>
    </row>
    <row r="1844" spans="7:9" x14ac:dyDescent="0.35">
      <c r="G1844">
        <v>57941</v>
      </c>
      <c r="H1844" s="6">
        <v>-86.706007272727277</v>
      </c>
      <c r="I1844" s="119"/>
    </row>
    <row r="1845" spans="7:9" x14ac:dyDescent="0.35">
      <c r="G1845">
        <v>57942</v>
      </c>
      <c r="H1845" s="6">
        <v>1013.2133018181818</v>
      </c>
      <c r="I1845" s="119"/>
    </row>
    <row r="1846" spans="7:9" x14ac:dyDescent="0.35">
      <c r="G1846">
        <v>57943</v>
      </c>
      <c r="H1846" s="6">
        <v>0</v>
      </c>
      <c r="I1846" s="119"/>
    </row>
    <row r="1847" spans="7:9" x14ac:dyDescent="0.35">
      <c r="G1847">
        <v>58011</v>
      </c>
      <c r="H1847" s="6">
        <v>-107.46409454545456</v>
      </c>
      <c r="I1847" s="119"/>
    </row>
    <row r="1848" spans="7:9" x14ac:dyDescent="0.35">
      <c r="G1848">
        <v>58012</v>
      </c>
      <c r="H1848" s="6">
        <v>2116.5687200000002</v>
      </c>
      <c r="I1848" s="119"/>
    </row>
    <row r="1849" spans="7:9" x14ac:dyDescent="0.35">
      <c r="G1849">
        <v>58013</v>
      </c>
      <c r="H1849" s="6">
        <v>30.832887272727273</v>
      </c>
      <c r="I1849" s="119"/>
    </row>
    <row r="1850" spans="7:9" x14ac:dyDescent="0.35">
      <c r="G1850">
        <v>58035</v>
      </c>
      <c r="H1850" s="6">
        <v>3216.8606109090911</v>
      </c>
      <c r="I1850" s="119"/>
    </row>
    <row r="1851" spans="7:9" x14ac:dyDescent="0.35">
      <c r="G1851">
        <v>58037</v>
      </c>
      <c r="H1851" s="6">
        <v>1513.0850836363638</v>
      </c>
      <c r="I1851" s="119"/>
    </row>
    <row r="1852" spans="7:9" x14ac:dyDescent="0.35">
      <c r="G1852">
        <v>58047</v>
      </c>
      <c r="H1852" s="6">
        <v>685.44744727272746</v>
      </c>
      <c r="I1852" s="119"/>
    </row>
    <row r="1853" spans="7:9" x14ac:dyDescent="0.35">
      <c r="G1853">
        <v>58049</v>
      </c>
      <c r="H1853" s="6">
        <v>71.589374545454547</v>
      </c>
      <c r="I1853" s="119"/>
    </row>
    <row r="1854" spans="7:9" x14ac:dyDescent="0.35">
      <c r="G1854">
        <v>58054</v>
      </c>
      <c r="H1854" s="6">
        <v>96.707461818181812</v>
      </c>
      <c r="I1854" s="119"/>
    </row>
    <row r="1855" spans="7:9" x14ac:dyDescent="0.35">
      <c r="G1855">
        <v>58057</v>
      </c>
      <c r="H1855" s="6">
        <v>1484.2591345454546</v>
      </c>
      <c r="I1855" s="119"/>
    </row>
    <row r="1856" spans="7:9" x14ac:dyDescent="0.35">
      <c r="G1856">
        <v>58072</v>
      </c>
      <c r="H1856" s="6">
        <v>2610.5979854545458</v>
      </c>
      <c r="I1856" s="119"/>
    </row>
    <row r="1857" spans="7:9" x14ac:dyDescent="0.35">
      <c r="G1857">
        <v>58085</v>
      </c>
      <c r="H1857" s="6">
        <v>1290.7883563636365</v>
      </c>
      <c r="I1857" s="119"/>
    </row>
    <row r="1858" spans="7:9" x14ac:dyDescent="0.35">
      <c r="G1858">
        <v>58088</v>
      </c>
      <c r="H1858" s="6">
        <v>0</v>
      </c>
      <c r="I1858" s="119"/>
    </row>
    <row r="1859" spans="7:9" x14ac:dyDescent="0.35">
      <c r="G1859">
        <v>58090</v>
      </c>
      <c r="H1859" s="6">
        <v>34.724559999999997</v>
      </c>
      <c r="I1859" s="119"/>
    </row>
    <row r="1860" spans="7:9" x14ac:dyDescent="0.35">
      <c r="G1860">
        <v>58093</v>
      </c>
      <c r="H1860" s="6">
        <v>-26.761709090909093</v>
      </c>
      <c r="I1860" s="119"/>
    </row>
    <row r="1861" spans="7:9" x14ac:dyDescent="0.35">
      <c r="G1861">
        <v>58096</v>
      </c>
      <c r="H1861" s="6">
        <v>0</v>
      </c>
      <c r="I1861" s="119"/>
    </row>
    <row r="1862" spans="7:9" x14ac:dyDescent="0.35">
      <c r="G1862">
        <v>58097</v>
      </c>
      <c r="H1862" s="6">
        <v>0</v>
      </c>
      <c r="I1862" s="119"/>
    </row>
    <row r="1863" spans="7:9" x14ac:dyDescent="0.35">
      <c r="G1863">
        <v>58105</v>
      </c>
      <c r="H1863" s="6">
        <v>1300.3009163636364</v>
      </c>
      <c r="I1863" s="119"/>
    </row>
    <row r="1864" spans="7:9" x14ac:dyDescent="0.35">
      <c r="G1864">
        <v>58112</v>
      </c>
      <c r="H1864" s="6">
        <v>211.79918545454549</v>
      </c>
      <c r="I1864" s="119"/>
    </row>
    <row r="1865" spans="7:9" x14ac:dyDescent="0.35">
      <c r="G1865">
        <v>58115</v>
      </c>
      <c r="H1865" s="6">
        <v>0</v>
      </c>
      <c r="I1865" s="119"/>
    </row>
    <row r="1866" spans="7:9" x14ac:dyDescent="0.35">
      <c r="G1866">
        <v>58117</v>
      </c>
      <c r="H1866" s="6">
        <v>-118.96437090909092</v>
      </c>
      <c r="I1866" s="119"/>
    </row>
    <row r="1867" spans="7:9" x14ac:dyDescent="0.35">
      <c r="G1867">
        <v>58118</v>
      </c>
      <c r="H1867" s="6">
        <v>1084.3878254545455</v>
      </c>
      <c r="I1867" s="119"/>
    </row>
    <row r="1868" spans="7:9" x14ac:dyDescent="0.35">
      <c r="G1868">
        <v>58119</v>
      </c>
      <c r="H1868" s="6">
        <v>2427.5090036363636</v>
      </c>
      <c r="I1868" s="119"/>
    </row>
    <row r="1869" spans="7:9" x14ac:dyDescent="0.35">
      <c r="G1869">
        <v>58120</v>
      </c>
      <c r="H1869" s="6">
        <v>2690.5526109090915</v>
      </c>
      <c r="I1869" s="119"/>
    </row>
    <row r="1870" spans="7:9" x14ac:dyDescent="0.35">
      <c r="G1870">
        <v>58136</v>
      </c>
      <c r="H1870" s="6">
        <v>1186.3323927272729</v>
      </c>
      <c r="I1870" s="119"/>
    </row>
    <row r="1871" spans="7:9" x14ac:dyDescent="0.35">
      <c r="G1871">
        <v>58140</v>
      </c>
      <c r="H1871" s="6">
        <v>6521.4500145454549</v>
      </c>
      <c r="I1871" s="119"/>
    </row>
    <row r="1872" spans="7:9" x14ac:dyDescent="0.35">
      <c r="G1872">
        <v>58143</v>
      </c>
      <c r="H1872" s="6">
        <v>1155.3787199999999</v>
      </c>
      <c r="I1872" s="119"/>
    </row>
    <row r="1873" spans="7:9" x14ac:dyDescent="0.35">
      <c r="G1873">
        <v>58144</v>
      </c>
      <c r="H1873" s="6">
        <v>-85.838080000000005</v>
      </c>
      <c r="I1873" s="119"/>
    </row>
    <row r="1874" spans="7:9" x14ac:dyDescent="0.35">
      <c r="G1874">
        <v>58175</v>
      </c>
      <c r="H1874" s="6">
        <v>4982.8471127272733</v>
      </c>
      <c r="I1874" s="119"/>
    </row>
    <row r="1875" spans="7:9" x14ac:dyDescent="0.35">
      <c r="G1875">
        <v>58181</v>
      </c>
      <c r="H1875" s="6">
        <v>0</v>
      </c>
      <c r="I1875" s="119"/>
    </row>
    <row r="1876" spans="7:9" x14ac:dyDescent="0.35">
      <c r="G1876">
        <v>58217</v>
      </c>
      <c r="H1876" s="6">
        <v>1474.3296654545454</v>
      </c>
      <c r="I1876" s="119"/>
    </row>
    <row r="1877" spans="7:9" x14ac:dyDescent="0.35">
      <c r="G1877">
        <v>58229</v>
      </c>
      <c r="H1877" s="6">
        <v>162.40981090909091</v>
      </c>
      <c r="I1877" s="119"/>
    </row>
    <row r="1878" spans="7:9" x14ac:dyDescent="0.35">
      <c r="G1878">
        <v>58241</v>
      </c>
      <c r="H1878" s="6">
        <v>2031.1171999999999</v>
      </c>
      <c r="I1878" s="119"/>
    </row>
    <row r="1879" spans="7:9" x14ac:dyDescent="0.35">
      <c r="G1879">
        <v>58245</v>
      </c>
      <c r="H1879" s="6">
        <v>3903.4202327272733</v>
      </c>
      <c r="I1879" s="119"/>
    </row>
    <row r="1880" spans="7:9" x14ac:dyDescent="0.35">
      <c r="G1880">
        <v>58282</v>
      </c>
      <c r="H1880" s="6">
        <v>1899.1996581818182</v>
      </c>
      <c r="I1880" s="119"/>
    </row>
    <row r="1881" spans="7:9" x14ac:dyDescent="0.35">
      <c r="G1881">
        <v>58291</v>
      </c>
      <c r="H1881" s="6">
        <v>1623.1794545454545</v>
      </c>
      <c r="I1881" s="119"/>
    </row>
    <row r="1882" spans="7:9" x14ac:dyDescent="0.35">
      <c r="G1882">
        <v>58297</v>
      </c>
      <c r="H1882" s="6">
        <v>0</v>
      </c>
      <c r="I1882" s="119"/>
    </row>
    <row r="1883" spans="7:9" x14ac:dyDescent="0.35">
      <c r="G1883">
        <v>58298</v>
      </c>
      <c r="H1883" s="6">
        <v>2847.9546909090914</v>
      </c>
      <c r="I1883" s="119"/>
    </row>
    <row r="1884" spans="7:9" x14ac:dyDescent="0.35">
      <c r="G1884">
        <v>58309</v>
      </c>
      <c r="H1884" s="6">
        <v>1205.776458181818</v>
      </c>
      <c r="I1884" s="119"/>
    </row>
    <row r="1885" spans="7:9" x14ac:dyDescent="0.35">
      <c r="G1885">
        <v>58382</v>
      </c>
      <c r="H1885" s="6">
        <v>1193.6678327272728</v>
      </c>
      <c r="I1885" s="119"/>
    </row>
    <row r="1886" spans="7:9" x14ac:dyDescent="0.35">
      <c r="G1886">
        <v>58388</v>
      </c>
      <c r="H1886" s="6">
        <v>1843.7024290909094</v>
      </c>
      <c r="I1886" s="119"/>
    </row>
    <row r="1887" spans="7:9" x14ac:dyDescent="0.35">
      <c r="G1887">
        <v>58389</v>
      </c>
      <c r="H1887" s="6">
        <v>1360.582269090909</v>
      </c>
      <c r="I1887" s="119"/>
    </row>
    <row r="1888" spans="7:9" x14ac:dyDescent="0.35">
      <c r="G1888">
        <v>58410</v>
      </c>
      <c r="H1888" s="6">
        <v>0</v>
      </c>
      <c r="I1888" s="119"/>
    </row>
    <row r="1889" spans="7:9" x14ac:dyDescent="0.35">
      <c r="G1889">
        <v>58411</v>
      </c>
      <c r="H1889" s="6">
        <v>-44.952763636363642</v>
      </c>
      <c r="I1889" s="119"/>
    </row>
    <row r="1890" spans="7:9" x14ac:dyDescent="0.35">
      <c r="G1890">
        <v>58468</v>
      </c>
      <c r="H1890" s="6">
        <v>1978.6162327272727</v>
      </c>
      <c r="I1890" s="119"/>
    </row>
    <row r="1891" spans="7:9" x14ac:dyDescent="0.35">
      <c r="G1891">
        <v>58498</v>
      </c>
      <c r="H1891" s="6">
        <v>70.953163636363641</v>
      </c>
      <c r="I1891" s="119"/>
    </row>
    <row r="1892" spans="7:9" x14ac:dyDescent="0.35">
      <c r="G1892">
        <v>58537</v>
      </c>
      <c r="H1892" s="6">
        <v>1456.6969600000002</v>
      </c>
      <c r="I1892" s="119"/>
    </row>
    <row r="1893" spans="7:9" x14ac:dyDescent="0.35">
      <c r="G1893">
        <v>58539</v>
      </c>
      <c r="H1893" s="6">
        <v>1096.0651636363636</v>
      </c>
      <c r="I1893" s="119"/>
    </row>
    <row r="1894" spans="7:9" x14ac:dyDescent="0.35">
      <c r="G1894">
        <v>58543</v>
      </c>
      <c r="H1894" s="6">
        <v>1701.754109090909</v>
      </c>
      <c r="I1894" s="119"/>
    </row>
    <row r="1895" spans="7:9" x14ac:dyDescent="0.35">
      <c r="G1895">
        <v>58547</v>
      </c>
      <c r="H1895" s="6">
        <v>1621.843090909091</v>
      </c>
      <c r="I1895" s="119"/>
    </row>
    <row r="1896" spans="7:9" x14ac:dyDescent="0.35">
      <c r="G1896">
        <v>58558</v>
      </c>
      <c r="H1896" s="6">
        <v>0</v>
      </c>
      <c r="I1896" s="119"/>
    </row>
    <row r="1897" spans="7:9" x14ac:dyDescent="0.35">
      <c r="G1897">
        <v>58582</v>
      </c>
      <c r="H1897" s="6">
        <v>1485.9437890909091</v>
      </c>
      <c r="I1897" s="119"/>
    </row>
    <row r="1898" spans="7:9" x14ac:dyDescent="0.35">
      <c r="G1898">
        <v>58592</v>
      </c>
      <c r="H1898" s="6">
        <v>1384.9192218181818</v>
      </c>
      <c r="I1898" s="119"/>
    </row>
    <row r="1899" spans="7:9" x14ac:dyDescent="0.35">
      <c r="G1899">
        <v>58612</v>
      </c>
      <c r="H1899" s="6">
        <v>2280.5861381818181</v>
      </c>
      <c r="I1899" s="119"/>
    </row>
    <row r="1900" spans="7:9" x14ac:dyDescent="0.35">
      <c r="G1900">
        <v>58633</v>
      </c>
      <c r="H1900" s="6">
        <v>2187.1252290909092</v>
      </c>
      <c r="I1900" s="119"/>
    </row>
    <row r="1901" spans="7:9" x14ac:dyDescent="0.35">
      <c r="G1901">
        <v>58658</v>
      </c>
      <c r="H1901" s="6">
        <v>614.25957090909105</v>
      </c>
      <c r="I1901" s="119"/>
    </row>
    <row r="1902" spans="7:9" x14ac:dyDescent="0.35">
      <c r="G1902">
        <v>58690</v>
      </c>
      <c r="H1902" s="6">
        <v>-133.15606545454546</v>
      </c>
      <c r="I1902" s="119"/>
    </row>
    <row r="1903" spans="7:9" x14ac:dyDescent="0.35">
      <c r="G1903">
        <v>58695</v>
      </c>
      <c r="H1903" s="6">
        <v>2848.3523345454541</v>
      </c>
      <c r="I1903" s="119"/>
    </row>
    <row r="1904" spans="7:9" x14ac:dyDescent="0.35">
      <c r="G1904">
        <v>58706</v>
      </c>
      <c r="H1904" s="6">
        <v>1774.8035345454546</v>
      </c>
      <c r="I1904" s="119"/>
    </row>
    <row r="1905" spans="7:9" x14ac:dyDescent="0.35">
      <c r="G1905">
        <v>58716</v>
      </c>
      <c r="H1905" s="6">
        <v>1741.1095272727275</v>
      </c>
      <c r="I1905" s="119"/>
    </row>
    <row r="1906" spans="7:9" x14ac:dyDescent="0.35">
      <c r="G1906">
        <v>58755</v>
      </c>
      <c r="H1906" s="6">
        <v>1465.6393527272728</v>
      </c>
      <c r="I1906" s="119"/>
    </row>
    <row r="1907" spans="7:9" x14ac:dyDescent="0.35">
      <c r="G1907">
        <v>58760</v>
      </c>
      <c r="H1907" s="6">
        <v>0</v>
      </c>
      <c r="I1907" s="119"/>
    </row>
    <row r="1908" spans="7:9" x14ac:dyDescent="0.35">
      <c r="G1908">
        <v>58795</v>
      </c>
      <c r="H1908" s="6">
        <v>1097.3888945454544</v>
      </c>
      <c r="I1908" s="119"/>
    </row>
    <row r="1909" spans="7:9" x14ac:dyDescent="0.35">
      <c r="G1909">
        <v>58806</v>
      </c>
      <c r="H1909" s="6">
        <v>1270.3736436363636</v>
      </c>
      <c r="I1909" s="119"/>
    </row>
    <row r="1910" spans="7:9" x14ac:dyDescent="0.35">
      <c r="G1910">
        <v>58815</v>
      </c>
      <c r="H1910" s="6">
        <v>2745.330210909091</v>
      </c>
      <c r="I1910" s="119"/>
    </row>
    <row r="1911" spans="7:9" x14ac:dyDescent="0.35">
      <c r="G1911">
        <v>58833</v>
      </c>
      <c r="H1911" s="6">
        <v>1584.3584000000001</v>
      </c>
      <c r="I1911" s="119"/>
    </row>
    <row r="1912" spans="7:9" x14ac:dyDescent="0.35">
      <c r="G1912">
        <v>58848</v>
      </c>
      <c r="H1912" s="6">
        <v>2766.5827709090909</v>
      </c>
      <c r="I1912" s="119"/>
    </row>
    <row r="1913" spans="7:9" x14ac:dyDescent="0.35">
      <c r="G1913">
        <v>58902</v>
      </c>
      <c r="H1913" s="6">
        <v>1676.011832727273</v>
      </c>
      <c r="I1913" s="119"/>
    </row>
    <row r="1914" spans="7:9" x14ac:dyDescent="0.35">
      <c r="G1914">
        <v>58944</v>
      </c>
      <c r="H1914" s="6">
        <v>1401.0490909090909</v>
      </c>
      <c r="I1914" s="119"/>
    </row>
    <row r="1915" spans="7:9" x14ac:dyDescent="0.35">
      <c r="G1915">
        <v>58978</v>
      </c>
      <c r="H1915" s="6">
        <v>0</v>
      </c>
      <c r="I1915" s="119"/>
    </row>
    <row r="1916" spans="7:9" x14ac:dyDescent="0.35">
      <c r="G1916">
        <v>58987</v>
      </c>
      <c r="H1916" s="6">
        <v>0</v>
      </c>
      <c r="I1916" s="119"/>
    </row>
    <row r="1917" spans="7:9" x14ac:dyDescent="0.35">
      <c r="G1917">
        <v>58988</v>
      </c>
      <c r="H1917" s="6">
        <v>251.84162181818181</v>
      </c>
      <c r="I1917" s="119"/>
    </row>
    <row r="1918" spans="7:9" x14ac:dyDescent="0.35">
      <c r="G1918">
        <v>58989</v>
      </c>
      <c r="H1918" s="6">
        <v>-219.70949818181816</v>
      </c>
      <c r="I1918" s="119"/>
    </row>
    <row r="1919" spans="7:9" x14ac:dyDescent="0.35">
      <c r="G1919">
        <v>58990</v>
      </c>
      <c r="H1919" s="6">
        <v>-5.8212509090909093</v>
      </c>
      <c r="I1919" s="119"/>
    </row>
    <row r="1920" spans="7:9" x14ac:dyDescent="0.35">
      <c r="G1920">
        <v>58991</v>
      </c>
      <c r="H1920" s="6">
        <v>431.52453090909097</v>
      </c>
      <c r="I1920" s="119"/>
    </row>
    <row r="1921" spans="7:9" x14ac:dyDescent="0.35">
      <c r="G1921">
        <v>58992</v>
      </c>
      <c r="H1921" s="6">
        <v>0</v>
      </c>
      <c r="I1921" s="119"/>
    </row>
    <row r="1922" spans="7:9" x14ac:dyDescent="0.35">
      <c r="G1922">
        <v>58993</v>
      </c>
      <c r="H1922" s="6">
        <v>731.9997381818182</v>
      </c>
      <c r="I1922" s="119"/>
    </row>
    <row r="1923" spans="7:9" x14ac:dyDescent="0.35">
      <c r="G1923">
        <v>58996</v>
      </c>
      <c r="H1923" s="6">
        <v>110.21302545454546</v>
      </c>
      <c r="I1923" s="119"/>
    </row>
    <row r="1924" spans="7:9" x14ac:dyDescent="0.35">
      <c r="G1924">
        <v>58999</v>
      </c>
      <c r="H1924" s="6">
        <v>37.86892363636364</v>
      </c>
      <c r="I1924" s="119"/>
    </row>
    <row r="1925" spans="7:9" x14ac:dyDescent="0.35">
      <c r="G1925">
        <v>59999</v>
      </c>
      <c r="H1925" s="6">
        <v>-232.62899636363636</v>
      </c>
      <c r="I1925" s="119"/>
    </row>
    <row r="1926" spans="7:9" x14ac:dyDescent="0.35">
      <c r="I1926" s="119"/>
    </row>
    <row r="1927" spans="7:9" x14ac:dyDescent="0.35">
      <c r="I1927" s="119"/>
    </row>
    <row r="1928" spans="7:9" x14ac:dyDescent="0.35">
      <c r="I1928" s="119"/>
    </row>
    <row r="1929" spans="7:9" x14ac:dyDescent="0.35">
      <c r="I1929" s="119"/>
    </row>
    <row r="1930" spans="7:9" x14ac:dyDescent="0.35">
      <c r="I1930" s="119"/>
    </row>
    <row r="1931" spans="7:9" x14ac:dyDescent="0.35">
      <c r="I1931" s="119"/>
    </row>
    <row r="1932" spans="7:9" x14ac:dyDescent="0.35">
      <c r="I1932" s="119"/>
    </row>
    <row r="1933" spans="7:9" x14ac:dyDescent="0.35">
      <c r="I1933" s="119"/>
    </row>
    <row r="1934" spans="7:9" x14ac:dyDescent="0.35">
      <c r="I1934" s="119"/>
    </row>
    <row r="1935" spans="7:9" x14ac:dyDescent="0.35">
      <c r="I1935" s="119"/>
    </row>
    <row r="1936" spans="7:9" x14ac:dyDescent="0.35">
      <c r="I1936" s="119"/>
    </row>
    <row r="1937" spans="9:9" x14ac:dyDescent="0.35">
      <c r="I1937" s="119"/>
    </row>
    <row r="1938" spans="9:9" x14ac:dyDescent="0.35">
      <c r="I1938" s="119"/>
    </row>
    <row r="1939" spans="9:9" x14ac:dyDescent="0.35">
      <c r="I1939" s="119"/>
    </row>
    <row r="1940" spans="9:9" x14ac:dyDescent="0.35">
      <c r="I1940" s="119"/>
    </row>
    <row r="1941" spans="9:9" x14ac:dyDescent="0.35">
      <c r="I1941" s="119"/>
    </row>
    <row r="1942" spans="9:9" x14ac:dyDescent="0.35">
      <c r="I1942" s="119"/>
    </row>
    <row r="1943" spans="9:9" x14ac:dyDescent="0.35">
      <c r="I1943" s="119"/>
    </row>
    <row r="1944" spans="9:9" x14ac:dyDescent="0.35">
      <c r="I1944" s="119"/>
    </row>
    <row r="1945" spans="9:9" x14ac:dyDescent="0.35">
      <c r="I1945" s="119"/>
    </row>
    <row r="1946" spans="9:9" x14ac:dyDescent="0.35">
      <c r="I1946" s="119"/>
    </row>
    <row r="1947" spans="9:9" x14ac:dyDescent="0.35">
      <c r="I1947" s="119"/>
    </row>
    <row r="1948" spans="9:9" x14ac:dyDescent="0.35">
      <c r="I1948" s="119"/>
    </row>
    <row r="1949" spans="9:9" x14ac:dyDescent="0.35">
      <c r="I1949" s="119"/>
    </row>
    <row r="1950" spans="9:9" x14ac:dyDescent="0.35">
      <c r="I1950" s="119"/>
    </row>
    <row r="1951" spans="9:9" x14ac:dyDescent="0.35">
      <c r="I1951" s="119"/>
    </row>
    <row r="1952" spans="9:9" x14ac:dyDescent="0.35">
      <c r="I1952" s="119"/>
    </row>
    <row r="1953" spans="9:9" x14ac:dyDescent="0.35">
      <c r="I1953" s="119"/>
    </row>
    <row r="1954" spans="9:9" x14ac:dyDescent="0.35">
      <c r="I1954" s="119"/>
    </row>
    <row r="1955" spans="9:9" x14ac:dyDescent="0.35">
      <c r="I1955" s="119"/>
    </row>
    <row r="1956" spans="9:9" x14ac:dyDescent="0.35">
      <c r="I1956" s="119"/>
    </row>
    <row r="1957" spans="9:9" x14ac:dyDescent="0.35">
      <c r="I1957" s="119"/>
    </row>
    <row r="1958" spans="9:9" x14ac:dyDescent="0.35">
      <c r="I1958" s="119"/>
    </row>
    <row r="1959" spans="9:9" x14ac:dyDescent="0.35">
      <c r="I1959" s="119"/>
    </row>
    <row r="1960" spans="9:9" x14ac:dyDescent="0.35">
      <c r="I1960" s="119"/>
    </row>
    <row r="1961" spans="9:9" x14ac:dyDescent="0.35">
      <c r="I1961" s="119"/>
    </row>
    <row r="1962" spans="9:9" x14ac:dyDescent="0.35">
      <c r="I1962" s="119"/>
    </row>
    <row r="1963" spans="9:9" x14ac:dyDescent="0.35">
      <c r="I1963" s="119"/>
    </row>
    <row r="1964" spans="9:9" x14ac:dyDescent="0.35">
      <c r="I1964" s="119"/>
    </row>
    <row r="1965" spans="9:9" x14ac:dyDescent="0.35">
      <c r="I1965" s="119"/>
    </row>
    <row r="1966" spans="9:9" x14ac:dyDescent="0.35">
      <c r="I1966" s="119"/>
    </row>
    <row r="1967" spans="9:9" x14ac:dyDescent="0.35">
      <c r="I1967" s="119"/>
    </row>
    <row r="1968" spans="9:9" x14ac:dyDescent="0.35">
      <c r="I1968" s="119"/>
    </row>
    <row r="1969" spans="9:9" x14ac:dyDescent="0.35">
      <c r="I1969" s="119"/>
    </row>
    <row r="1970" spans="9:9" x14ac:dyDescent="0.35">
      <c r="I1970" s="119"/>
    </row>
    <row r="1971" spans="9:9" x14ac:dyDescent="0.35">
      <c r="I1971" s="119"/>
    </row>
    <row r="1972" spans="9:9" x14ac:dyDescent="0.35">
      <c r="I1972" s="119"/>
    </row>
    <row r="1973" spans="9:9" x14ac:dyDescent="0.35">
      <c r="I1973" s="119"/>
    </row>
    <row r="1974" spans="9:9" x14ac:dyDescent="0.35">
      <c r="I1974" s="119"/>
    </row>
    <row r="1975" spans="9:9" x14ac:dyDescent="0.35">
      <c r="I1975" s="119"/>
    </row>
    <row r="1976" spans="9:9" x14ac:dyDescent="0.35">
      <c r="I1976" s="119"/>
    </row>
    <row r="1977" spans="9:9" x14ac:dyDescent="0.35">
      <c r="I1977" s="119"/>
    </row>
    <row r="1978" spans="9:9" x14ac:dyDescent="0.35">
      <c r="I1978" s="119"/>
    </row>
    <row r="1979" spans="9:9" x14ac:dyDescent="0.35">
      <c r="I1979" s="119"/>
    </row>
    <row r="1980" spans="9:9" x14ac:dyDescent="0.35">
      <c r="I1980" s="119"/>
    </row>
    <row r="1981" spans="9:9" x14ac:dyDescent="0.35">
      <c r="I1981" s="119"/>
    </row>
    <row r="1982" spans="9:9" x14ac:dyDescent="0.35">
      <c r="I1982" s="119"/>
    </row>
    <row r="1983" spans="9:9" x14ac:dyDescent="0.35">
      <c r="I1983" s="119"/>
    </row>
    <row r="1984" spans="9:9" x14ac:dyDescent="0.35">
      <c r="I1984" s="119"/>
    </row>
    <row r="1985" spans="9:9" x14ac:dyDescent="0.35">
      <c r="I1985" s="119"/>
    </row>
    <row r="1986" spans="9:9" x14ac:dyDescent="0.35">
      <c r="I1986" s="119"/>
    </row>
    <row r="1987" spans="9:9" x14ac:dyDescent="0.35">
      <c r="I1987" s="119"/>
    </row>
    <row r="1988" spans="9:9" x14ac:dyDescent="0.35">
      <c r="I1988" s="119"/>
    </row>
    <row r="1989" spans="9:9" x14ac:dyDescent="0.35">
      <c r="I1989" s="119"/>
    </row>
    <row r="1990" spans="9:9" x14ac:dyDescent="0.35">
      <c r="I1990" s="119"/>
    </row>
    <row r="1991" spans="9:9" x14ac:dyDescent="0.35">
      <c r="I1991" s="119"/>
    </row>
    <row r="1992" spans="9:9" x14ac:dyDescent="0.35">
      <c r="I1992" s="119"/>
    </row>
    <row r="1993" spans="9:9" x14ac:dyDescent="0.35">
      <c r="I1993" s="119"/>
    </row>
    <row r="1994" spans="9:9" x14ac:dyDescent="0.35">
      <c r="I1994" s="119"/>
    </row>
    <row r="1995" spans="9:9" x14ac:dyDescent="0.35">
      <c r="I1995" s="119"/>
    </row>
    <row r="1996" spans="9:9" x14ac:dyDescent="0.35">
      <c r="I1996" s="119"/>
    </row>
    <row r="1997" spans="9:9" x14ac:dyDescent="0.35">
      <c r="I1997" s="119"/>
    </row>
    <row r="1998" spans="9:9" x14ac:dyDescent="0.35">
      <c r="I1998" s="119"/>
    </row>
    <row r="1999" spans="9:9" x14ac:dyDescent="0.35">
      <c r="I1999" s="119"/>
    </row>
    <row r="2000" spans="9:9" x14ac:dyDescent="0.35">
      <c r="I2000" s="119"/>
    </row>
    <row r="2001" spans="9:9" x14ac:dyDescent="0.35">
      <c r="I2001" s="119"/>
    </row>
    <row r="2002" spans="9:9" x14ac:dyDescent="0.35">
      <c r="I2002" s="119"/>
    </row>
    <row r="2003" spans="9:9" x14ac:dyDescent="0.35">
      <c r="I2003" s="119"/>
    </row>
    <row r="2004" spans="9:9" x14ac:dyDescent="0.35">
      <c r="I2004" s="119"/>
    </row>
    <row r="2005" spans="9:9" x14ac:dyDescent="0.35">
      <c r="I2005" s="119"/>
    </row>
    <row r="2006" spans="9:9" x14ac:dyDescent="0.35">
      <c r="I2006" s="119"/>
    </row>
    <row r="2007" spans="9:9" x14ac:dyDescent="0.35">
      <c r="I2007" s="119"/>
    </row>
    <row r="2008" spans="9:9" x14ac:dyDescent="0.35">
      <c r="I2008" s="119"/>
    </row>
    <row r="2009" spans="9:9" x14ac:dyDescent="0.35">
      <c r="I2009" s="119"/>
    </row>
    <row r="2010" spans="9:9" x14ac:dyDescent="0.35">
      <c r="I2010" s="119"/>
    </row>
    <row r="2011" spans="9:9" x14ac:dyDescent="0.35">
      <c r="I2011" s="119"/>
    </row>
    <row r="2012" spans="9:9" x14ac:dyDescent="0.35">
      <c r="I2012" s="119"/>
    </row>
    <row r="2013" spans="9:9" x14ac:dyDescent="0.35">
      <c r="I2013" s="119"/>
    </row>
    <row r="2014" spans="9:9" x14ac:dyDescent="0.35">
      <c r="I2014" s="119"/>
    </row>
    <row r="2015" spans="9:9" x14ac:dyDescent="0.35">
      <c r="I2015" s="119"/>
    </row>
    <row r="2016" spans="9:9" x14ac:dyDescent="0.35">
      <c r="I2016" s="119"/>
    </row>
    <row r="2017" spans="9:9" x14ac:dyDescent="0.35">
      <c r="I2017" s="119"/>
    </row>
    <row r="2018" spans="9:9" x14ac:dyDescent="0.35">
      <c r="I2018" s="119"/>
    </row>
    <row r="2019" spans="9:9" x14ac:dyDescent="0.35">
      <c r="I2019" s="119"/>
    </row>
    <row r="2020" spans="9:9" x14ac:dyDescent="0.35">
      <c r="I2020" s="119"/>
    </row>
    <row r="2021" spans="9:9" x14ac:dyDescent="0.35">
      <c r="I2021" s="119"/>
    </row>
    <row r="2022" spans="9:9" x14ac:dyDescent="0.35">
      <c r="I2022" s="119"/>
    </row>
    <row r="2023" spans="9:9" x14ac:dyDescent="0.35">
      <c r="I2023" s="119"/>
    </row>
    <row r="2024" spans="9:9" x14ac:dyDescent="0.35">
      <c r="I2024" s="119"/>
    </row>
    <row r="2025" spans="9:9" x14ac:dyDescent="0.35">
      <c r="I2025" s="119"/>
    </row>
    <row r="2026" spans="9:9" x14ac:dyDescent="0.35">
      <c r="I2026" s="119"/>
    </row>
    <row r="2027" spans="9:9" x14ac:dyDescent="0.35">
      <c r="I2027" s="119"/>
    </row>
    <row r="2028" spans="9:9" x14ac:dyDescent="0.35">
      <c r="I2028" s="119"/>
    </row>
    <row r="2029" spans="9:9" x14ac:dyDescent="0.35">
      <c r="I2029" s="119"/>
    </row>
    <row r="2030" spans="9:9" x14ac:dyDescent="0.35">
      <c r="I2030" s="119"/>
    </row>
    <row r="2031" spans="9:9" x14ac:dyDescent="0.35">
      <c r="I2031" s="119"/>
    </row>
    <row r="2032" spans="9:9" x14ac:dyDescent="0.35">
      <c r="I2032" s="119"/>
    </row>
    <row r="2033" spans="9:9" x14ac:dyDescent="0.35">
      <c r="I2033" s="119"/>
    </row>
    <row r="2034" spans="9:9" x14ac:dyDescent="0.35">
      <c r="I2034" s="119"/>
    </row>
    <row r="2035" spans="9:9" x14ac:dyDescent="0.35">
      <c r="I2035" s="119"/>
    </row>
    <row r="2036" spans="9:9" x14ac:dyDescent="0.35">
      <c r="I2036" s="119"/>
    </row>
    <row r="2037" spans="9:9" x14ac:dyDescent="0.35">
      <c r="I2037" s="119"/>
    </row>
    <row r="2038" spans="9:9" x14ac:dyDescent="0.35">
      <c r="I2038" s="119"/>
    </row>
    <row r="2039" spans="9:9" x14ac:dyDescent="0.35">
      <c r="I2039" s="119"/>
    </row>
    <row r="2040" spans="9:9" x14ac:dyDescent="0.35">
      <c r="I2040" s="119"/>
    </row>
    <row r="2041" spans="9:9" x14ac:dyDescent="0.35">
      <c r="I2041" s="119"/>
    </row>
    <row r="2042" spans="9:9" x14ac:dyDescent="0.35">
      <c r="I2042" s="119"/>
    </row>
    <row r="2043" spans="9:9" x14ac:dyDescent="0.35">
      <c r="I2043" s="119"/>
    </row>
    <row r="2044" spans="9:9" x14ac:dyDescent="0.35">
      <c r="I2044" s="119"/>
    </row>
    <row r="2045" spans="9:9" x14ac:dyDescent="0.35">
      <c r="I2045" s="119"/>
    </row>
    <row r="2046" spans="9:9" x14ac:dyDescent="0.35">
      <c r="I2046" s="119"/>
    </row>
    <row r="2047" spans="9:9" x14ac:dyDescent="0.35">
      <c r="I2047" s="119"/>
    </row>
    <row r="2048" spans="9:9" x14ac:dyDescent="0.35">
      <c r="I2048" s="119"/>
    </row>
    <row r="2049" spans="9:9" x14ac:dyDescent="0.35">
      <c r="I2049" s="119"/>
    </row>
    <row r="2050" spans="9:9" x14ac:dyDescent="0.35">
      <c r="I2050" s="119"/>
    </row>
    <row r="2051" spans="9:9" x14ac:dyDescent="0.35">
      <c r="I2051" s="119"/>
    </row>
    <row r="2052" spans="9:9" x14ac:dyDescent="0.35">
      <c r="I2052" s="119"/>
    </row>
    <row r="2053" spans="9:9" x14ac:dyDescent="0.35">
      <c r="I2053" s="119"/>
    </row>
    <row r="2054" spans="9:9" x14ac:dyDescent="0.35">
      <c r="I2054" s="119"/>
    </row>
    <row r="2055" spans="9:9" x14ac:dyDescent="0.35">
      <c r="I2055" s="119"/>
    </row>
    <row r="2056" spans="9:9" x14ac:dyDescent="0.35">
      <c r="I2056" s="119"/>
    </row>
    <row r="2057" spans="9:9" x14ac:dyDescent="0.35">
      <c r="I2057" s="119"/>
    </row>
    <row r="2058" spans="9:9" x14ac:dyDescent="0.35">
      <c r="I2058" s="119"/>
    </row>
    <row r="2059" spans="9:9" x14ac:dyDescent="0.35">
      <c r="I2059" s="119"/>
    </row>
    <row r="2060" spans="9:9" x14ac:dyDescent="0.35">
      <c r="I2060" s="119"/>
    </row>
    <row r="2061" spans="9:9" x14ac:dyDescent="0.35">
      <c r="I2061" s="119"/>
    </row>
    <row r="2062" spans="9:9" x14ac:dyDescent="0.35">
      <c r="I2062" s="119"/>
    </row>
    <row r="2063" spans="9:9" x14ac:dyDescent="0.35">
      <c r="I2063" s="119"/>
    </row>
    <row r="2064" spans="9:9" x14ac:dyDescent="0.35">
      <c r="I2064" s="119"/>
    </row>
    <row r="2065" spans="9:9" x14ac:dyDescent="0.35">
      <c r="I2065" s="119"/>
    </row>
    <row r="2066" spans="9:9" x14ac:dyDescent="0.35">
      <c r="I2066" s="119"/>
    </row>
    <row r="2067" spans="9:9" x14ac:dyDescent="0.35">
      <c r="I2067" s="119"/>
    </row>
    <row r="2068" spans="9:9" x14ac:dyDescent="0.35">
      <c r="I2068" s="119"/>
    </row>
    <row r="2069" spans="9:9" x14ac:dyDescent="0.35">
      <c r="I2069" s="119"/>
    </row>
    <row r="2070" spans="9:9" x14ac:dyDescent="0.35">
      <c r="I2070" s="119"/>
    </row>
    <row r="2071" spans="9:9" x14ac:dyDescent="0.35">
      <c r="I2071" s="119"/>
    </row>
    <row r="2072" spans="9:9" x14ac:dyDescent="0.35">
      <c r="I2072" s="119"/>
    </row>
    <row r="2073" spans="9:9" x14ac:dyDescent="0.35">
      <c r="I2073" s="119"/>
    </row>
    <row r="2074" spans="9:9" x14ac:dyDescent="0.35">
      <c r="I2074" s="119"/>
    </row>
    <row r="2075" spans="9:9" x14ac:dyDescent="0.35">
      <c r="I2075" s="119"/>
    </row>
    <row r="2076" spans="9:9" x14ac:dyDescent="0.35">
      <c r="I2076" s="119"/>
    </row>
    <row r="2077" spans="9:9" x14ac:dyDescent="0.35">
      <c r="I2077" s="119"/>
    </row>
    <row r="2078" spans="9:9" x14ac:dyDescent="0.35">
      <c r="I2078" s="119"/>
    </row>
    <row r="2079" spans="9:9" x14ac:dyDescent="0.35">
      <c r="I2079" s="119"/>
    </row>
    <row r="2080" spans="9:9" x14ac:dyDescent="0.35">
      <c r="I2080" s="119"/>
    </row>
    <row r="2081" spans="9:9" x14ac:dyDescent="0.35">
      <c r="I2081" s="119"/>
    </row>
    <row r="2082" spans="9:9" x14ac:dyDescent="0.35">
      <c r="I2082" s="119"/>
    </row>
    <row r="2083" spans="9:9" x14ac:dyDescent="0.35">
      <c r="I2083" s="119"/>
    </row>
    <row r="2084" spans="9:9" x14ac:dyDescent="0.35">
      <c r="I2084" s="119"/>
    </row>
    <row r="2085" spans="9:9" x14ac:dyDescent="0.35">
      <c r="I2085" s="119"/>
    </row>
    <row r="2086" spans="9:9" x14ac:dyDescent="0.35">
      <c r="I2086" s="119"/>
    </row>
    <row r="2087" spans="9:9" x14ac:dyDescent="0.35">
      <c r="I2087" s="119"/>
    </row>
    <row r="2088" spans="9:9" x14ac:dyDescent="0.35">
      <c r="I2088" s="119"/>
    </row>
    <row r="2089" spans="9:9" x14ac:dyDescent="0.35">
      <c r="I2089" s="119"/>
    </row>
    <row r="2090" spans="9:9" x14ac:dyDescent="0.35">
      <c r="I2090" s="119"/>
    </row>
    <row r="2091" spans="9:9" x14ac:dyDescent="0.35">
      <c r="I2091" s="119"/>
    </row>
    <row r="2092" spans="9:9" x14ac:dyDescent="0.35">
      <c r="I2092" s="119"/>
    </row>
    <row r="2093" spans="9:9" x14ac:dyDescent="0.35">
      <c r="I2093" s="119"/>
    </row>
    <row r="2094" spans="9:9" x14ac:dyDescent="0.35">
      <c r="I2094" s="119"/>
    </row>
    <row r="2095" spans="9:9" x14ac:dyDescent="0.35">
      <c r="I2095" s="119"/>
    </row>
    <row r="2096" spans="9:9" x14ac:dyDescent="0.35">
      <c r="I2096" s="119"/>
    </row>
    <row r="2097" spans="9:9" x14ac:dyDescent="0.35">
      <c r="I2097" s="119"/>
    </row>
    <row r="2098" spans="9:9" x14ac:dyDescent="0.35">
      <c r="I2098" s="119"/>
    </row>
    <row r="2099" spans="9:9" x14ac:dyDescent="0.35">
      <c r="I2099" s="119"/>
    </row>
    <row r="2100" spans="9:9" x14ac:dyDescent="0.35">
      <c r="I2100" s="119"/>
    </row>
    <row r="2101" spans="9:9" x14ac:dyDescent="0.35">
      <c r="I2101" s="119"/>
    </row>
    <row r="2102" spans="9:9" x14ac:dyDescent="0.35">
      <c r="I2102" s="119"/>
    </row>
    <row r="2103" spans="9:9" x14ac:dyDescent="0.35">
      <c r="I2103" s="119"/>
    </row>
    <row r="2104" spans="9:9" x14ac:dyDescent="0.35">
      <c r="I2104" s="119"/>
    </row>
    <row r="2105" spans="9:9" x14ac:dyDescent="0.35">
      <c r="I2105" s="119"/>
    </row>
    <row r="2106" spans="9:9" x14ac:dyDescent="0.35">
      <c r="I2106" s="119"/>
    </row>
    <row r="2107" spans="9:9" x14ac:dyDescent="0.35">
      <c r="I2107" s="119"/>
    </row>
    <row r="2108" spans="9:9" x14ac:dyDescent="0.35">
      <c r="I2108" s="119"/>
    </row>
    <row r="2109" spans="9:9" x14ac:dyDescent="0.35">
      <c r="I2109" s="119"/>
    </row>
    <row r="2110" spans="9:9" x14ac:dyDescent="0.35">
      <c r="I2110" s="119"/>
    </row>
    <row r="2111" spans="9:9" x14ac:dyDescent="0.35">
      <c r="I2111" s="119"/>
    </row>
    <row r="2112" spans="9:9" x14ac:dyDescent="0.35">
      <c r="I2112" s="11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S36"/>
  <sheetViews>
    <sheetView tabSelected="1" zoomScale="70" zoomScaleNormal="70" workbookViewId="0">
      <selection activeCell="K1" sqref="A1:K21"/>
    </sheetView>
  </sheetViews>
  <sheetFormatPr baseColWidth="10" defaultRowHeight="14.5" x14ac:dyDescent="0.35"/>
  <cols>
    <col min="1" max="1" width="16.453125" style="11" customWidth="1"/>
    <col min="2" max="2" width="23.81640625" bestFit="1" customWidth="1"/>
    <col min="3" max="3" width="13.7265625" customWidth="1"/>
    <col min="4" max="4" width="14.81640625" bestFit="1" customWidth="1"/>
    <col min="5" max="5" width="23" bestFit="1" customWidth="1"/>
    <col min="6" max="6" width="14.7265625" bestFit="1" customWidth="1"/>
    <col min="7" max="7" width="15.54296875" customWidth="1"/>
    <col min="8" max="8" width="14.1796875" customWidth="1"/>
    <col min="9" max="9" width="24.1796875" customWidth="1"/>
    <col min="10" max="10" width="26.54296875" customWidth="1"/>
    <col min="11" max="11" width="15" customWidth="1"/>
  </cols>
  <sheetData>
    <row r="1" spans="1:19" ht="66" customHeight="1" x14ac:dyDescent="0.35">
      <c r="B1" s="228" t="s">
        <v>680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</row>
    <row r="2" spans="1:19" ht="30" customHeight="1" x14ac:dyDescent="0.4">
      <c r="A2" s="179" t="s">
        <v>616</v>
      </c>
      <c r="B2" s="180" t="s">
        <v>0</v>
      </c>
      <c r="C2" s="180" t="s">
        <v>1</v>
      </c>
      <c r="D2" s="180" t="s">
        <v>2</v>
      </c>
      <c r="E2" s="180" t="s">
        <v>3</v>
      </c>
      <c r="F2" s="180" t="s">
        <v>722</v>
      </c>
      <c r="G2" s="180" t="s">
        <v>148</v>
      </c>
      <c r="H2" s="180" t="s">
        <v>171</v>
      </c>
      <c r="I2" s="181" t="s">
        <v>757</v>
      </c>
      <c r="J2" s="181" t="s">
        <v>743</v>
      </c>
      <c r="K2" s="182" t="s">
        <v>148</v>
      </c>
      <c r="L2" s="84"/>
      <c r="M2" s="84"/>
      <c r="N2" s="84"/>
      <c r="O2" s="84"/>
      <c r="P2" s="84"/>
      <c r="Q2" s="84"/>
      <c r="R2" s="84"/>
      <c r="S2" s="84"/>
    </row>
    <row r="3" spans="1:19" ht="16" x14ac:dyDescent="0.35">
      <c r="A3" s="31">
        <v>6475</v>
      </c>
      <c r="B3" s="28" t="s">
        <v>624</v>
      </c>
      <c r="C3" s="29">
        <f>VLOOKUP(H3,'Vta RdV'!$J$3:$K$18,2,0)</f>
        <v>189855.75</v>
      </c>
      <c r="D3" s="29">
        <f>VLOOKUP(H3,Objetivos!$A$5:$B$18,2,0)</f>
        <v>187599.30754181818</v>
      </c>
      <c r="E3" s="30">
        <f t="shared" ref="E3:E16" si="0">+C3/D3</f>
        <v>1.0120279892700501</v>
      </c>
      <c r="F3" s="31">
        <f>RANK($E3,E3:E4,0)</f>
        <v>2</v>
      </c>
      <c r="G3" s="184">
        <f>RANK($E3,$E$3:$E$18,0)</f>
        <v>5</v>
      </c>
      <c r="H3" s="29">
        <v>163</v>
      </c>
      <c r="I3" s="29">
        <f>VLOOKUP(H3,'Clientes Compradores'!$B$3:$C$20,2,0)</f>
        <v>555</v>
      </c>
      <c r="J3" s="187">
        <f>+I3/VLOOKUP(H3,'Clientes Compradores'!$F$2:$J$15,5,0)</f>
        <v>6.4534883720930232</v>
      </c>
      <c r="K3" s="184">
        <f>RANK($J3,$J$3:$J$15,0)</f>
        <v>3</v>
      </c>
      <c r="L3" s="84"/>
      <c r="M3" s="84"/>
      <c r="N3" s="84"/>
      <c r="O3" s="84"/>
      <c r="P3" s="84"/>
      <c r="Q3" s="84"/>
      <c r="R3" s="84"/>
      <c r="S3" s="84"/>
    </row>
    <row r="4" spans="1:19" ht="16" x14ac:dyDescent="0.35">
      <c r="A4" s="31">
        <v>1905</v>
      </c>
      <c r="B4" s="28" t="s">
        <v>626</v>
      </c>
      <c r="C4" s="29">
        <f>VLOOKUP(H4,'Vta RdV'!$J$3:$K$18,2,0)</f>
        <v>359403.74</v>
      </c>
      <c r="D4" s="29">
        <f>VLOOKUP(H4,Objetivos!$A$5:$B$18,2,0)</f>
        <v>291559.44875636359</v>
      </c>
      <c r="E4" s="30">
        <f t="shared" si="0"/>
        <v>1.2326945380539844</v>
      </c>
      <c r="F4" s="31">
        <f>RANK($E4,E3:E4,0)</f>
        <v>1</v>
      </c>
      <c r="G4" s="184">
        <f t="shared" ref="G4:G18" si="1">RANK($E4,$E$3:$E$18,0)</f>
        <v>2</v>
      </c>
      <c r="H4" s="29">
        <v>160</v>
      </c>
      <c r="I4" s="29">
        <f>VLOOKUP(H4,'Clientes Compradores'!$B$3:$C$20,2,0)</f>
        <v>928</v>
      </c>
      <c r="J4" s="187">
        <f>+I4/VLOOKUP(H4,'Clientes Compradores'!$F$2:$J$15,5,0)</f>
        <v>6.4444444444444446</v>
      </c>
      <c r="K4" s="184">
        <f t="shared" ref="K4:K15" si="2">RANK($J4,$J$3:$J$15,0)</f>
        <v>4</v>
      </c>
      <c r="L4" s="84"/>
      <c r="M4" s="84"/>
      <c r="N4" s="84"/>
      <c r="O4" s="84"/>
      <c r="P4" s="84"/>
      <c r="Q4" s="84"/>
      <c r="R4" s="84"/>
      <c r="S4" s="84"/>
    </row>
    <row r="5" spans="1:19" ht="16" x14ac:dyDescent="0.4">
      <c r="A5" s="48">
        <v>351</v>
      </c>
      <c r="B5" s="2" t="s">
        <v>635</v>
      </c>
      <c r="C5" s="8">
        <f>VLOOKUP(H5,'Vta RdV'!$J$3:$K$18,2,0)</f>
        <v>210497.56</v>
      </c>
      <c r="D5" s="8">
        <f>VLOOKUP(H5,Objetivos!$A$5:$B$18,2,0)</f>
        <v>240025.47510545453</v>
      </c>
      <c r="E5" s="9">
        <f t="shared" si="0"/>
        <v>0.87698007850007786</v>
      </c>
      <c r="F5" s="21">
        <f>RANK($E5,E5:E6,0)</f>
        <v>1</v>
      </c>
      <c r="G5" s="184">
        <f t="shared" si="1"/>
        <v>14</v>
      </c>
      <c r="H5" s="8">
        <v>151</v>
      </c>
      <c r="I5" s="12">
        <f>VLOOKUP(H5,'Clientes Compradores'!$B$3:$C$20,2,0)</f>
        <v>799</v>
      </c>
      <c r="J5" s="188">
        <f>+I5/VLOOKUP(H5,'Clientes Compradores'!$F$2:$J$15,5,0)</f>
        <v>6.443548387096774</v>
      </c>
      <c r="K5" s="184">
        <f t="shared" si="2"/>
        <v>5</v>
      </c>
      <c r="L5" s="84"/>
      <c r="M5" s="84"/>
      <c r="N5" s="84"/>
      <c r="O5" s="84"/>
      <c r="P5" s="84"/>
      <c r="Q5" s="84"/>
      <c r="R5" s="84"/>
      <c r="S5" s="84"/>
    </row>
    <row r="6" spans="1:19" ht="16" x14ac:dyDescent="0.4">
      <c r="A6" s="48">
        <v>961</v>
      </c>
      <c r="B6" s="3" t="s">
        <v>627</v>
      </c>
      <c r="C6" s="8">
        <f>VLOOKUP(H6,'Vta RdV'!$J$3:$K$18,2,0)</f>
        <v>219744.66</v>
      </c>
      <c r="D6" s="8">
        <f>VLOOKUP(H6,Objetivos!$A$5:$B$18,2,0)</f>
        <v>282678.91794909094</v>
      </c>
      <c r="E6" s="9">
        <f t="shared" si="0"/>
        <v>0.77736486892727852</v>
      </c>
      <c r="F6" s="21">
        <f>RANK($E6,E5:E6,0)</f>
        <v>2</v>
      </c>
      <c r="G6" s="184">
        <f t="shared" si="1"/>
        <v>16</v>
      </c>
      <c r="H6" s="8">
        <v>157</v>
      </c>
      <c r="I6" s="12">
        <f>VLOOKUP(H6,'Clientes Compradores'!$B$3:$C$20,2,0)</f>
        <v>778</v>
      </c>
      <c r="J6" s="188">
        <f>+I6/VLOOKUP(H6,'Clientes Compradores'!$F$2:$J$15,5,0)</f>
        <v>5.36551724137931</v>
      </c>
      <c r="K6" s="184">
        <f t="shared" si="2"/>
        <v>12</v>
      </c>
      <c r="L6" s="84"/>
      <c r="M6" s="84"/>
      <c r="N6" s="84"/>
      <c r="O6" s="84"/>
      <c r="P6" s="84"/>
      <c r="Q6" s="84"/>
      <c r="R6" s="84"/>
      <c r="S6" s="84"/>
    </row>
    <row r="7" spans="1:19" ht="16" x14ac:dyDescent="0.35">
      <c r="A7" s="31">
        <v>910</v>
      </c>
      <c r="B7" s="28" t="s">
        <v>634</v>
      </c>
      <c r="C7" s="29">
        <f>VLOOKUP(H7,'Vta RdV'!$J$3:$K$18,2,0)</f>
        <v>207817.41</v>
      </c>
      <c r="D7" s="29">
        <f>VLOOKUP(H7,Objetivos!$A$5:$B$18,2,0)</f>
        <v>215172.20875636366</v>
      </c>
      <c r="E7" s="30">
        <f t="shared" si="0"/>
        <v>0.96581901167036222</v>
      </c>
      <c r="F7" s="32">
        <f>RANK($E7,E7:E8,0)</f>
        <v>1</v>
      </c>
      <c r="G7" s="184">
        <f t="shared" si="1"/>
        <v>7</v>
      </c>
      <c r="H7" s="29">
        <v>159</v>
      </c>
      <c r="I7" s="29">
        <f>VLOOKUP(H7,'Clientes Compradores'!$B$3:$C$20,2,0)</f>
        <v>822</v>
      </c>
      <c r="J7" s="187">
        <f>+I7/VLOOKUP(H7,'Clientes Compradores'!$F$2:$J$15,5,0)</f>
        <v>6.3720930232558137</v>
      </c>
      <c r="K7" s="184">
        <f t="shared" si="2"/>
        <v>6</v>
      </c>
      <c r="L7" s="84"/>
      <c r="M7" s="84"/>
      <c r="N7" s="84"/>
      <c r="O7" s="84"/>
      <c r="P7" s="84"/>
      <c r="Q7" s="84"/>
      <c r="R7" s="84"/>
      <c r="S7" s="84"/>
    </row>
    <row r="8" spans="1:19" ht="16" x14ac:dyDescent="0.35">
      <c r="A8" s="31">
        <v>245</v>
      </c>
      <c r="B8" s="28" t="s">
        <v>629</v>
      </c>
      <c r="C8" s="29">
        <f>VLOOKUP(H8,'Vta RdV'!$J$3:$K$18,2,0)</f>
        <v>221944.71</v>
      </c>
      <c r="D8" s="29">
        <f>VLOOKUP(H8,Objetivos!$A$5:$B$18,2,0)</f>
        <v>233511.62786909103</v>
      </c>
      <c r="E8" s="30">
        <f t="shared" si="0"/>
        <v>0.95046534523935755</v>
      </c>
      <c r="F8" s="32">
        <f>RANK($E8,E7:E8,0)</f>
        <v>2</v>
      </c>
      <c r="G8" s="184">
        <f t="shared" si="1"/>
        <v>9</v>
      </c>
      <c r="H8" s="29">
        <v>155</v>
      </c>
      <c r="I8" s="29">
        <f>VLOOKUP(H8,'Clientes Compradores'!$B$3:$C$20,2,0)</f>
        <v>681</v>
      </c>
      <c r="J8" s="187">
        <f>+I8/VLOOKUP(H8,'Clientes Compradores'!$F$2:$J$15,5,0)</f>
        <v>5.2790697674418601</v>
      </c>
      <c r="K8" s="184">
        <f t="shared" si="2"/>
        <v>13</v>
      </c>
      <c r="L8" s="84"/>
      <c r="M8" s="84"/>
      <c r="N8" s="84"/>
      <c r="O8" s="84"/>
      <c r="P8" s="84"/>
      <c r="Q8" s="84"/>
      <c r="R8" s="84"/>
      <c r="S8" s="84"/>
    </row>
    <row r="9" spans="1:19" ht="16" x14ac:dyDescent="0.4">
      <c r="A9" s="49">
        <v>6273</v>
      </c>
      <c r="B9" s="4" t="s">
        <v>625</v>
      </c>
      <c r="C9" s="8">
        <f>VLOOKUP(H9,'Vta RdV'!$J$3:$K$18,2,0)</f>
        <v>133932.32999999999</v>
      </c>
      <c r="D9" s="8">
        <f>VLOOKUP(H9,Objetivos!$A$5:$B$18,2,0)</f>
        <v>144880.00080727271</v>
      </c>
      <c r="E9" s="9">
        <f t="shared" si="0"/>
        <v>0.92443628695284241</v>
      </c>
      <c r="F9" s="21">
        <f>RANK($E9,E9:E10,0)</f>
        <v>2</v>
      </c>
      <c r="G9" s="184">
        <f t="shared" si="1"/>
        <v>11</v>
      </c>
      <c r="H9" s="8">
        <v>153</v>
      </c>
      <c r="I9" s="12">
        <f>VLOOKUP(H9,'Clientes Compradores'!$B$3:$C$20,2,0)</f>
        <v>519</v>
      </c>
      <c r="J9" s="188">
        <f>+I9/VLOOKUP(H9,'Clientes Compradores'!$F$2:$J$15,5,0)</f>
        <v>5.7666666666666666</v>
      </c>
      <c r="K9" s="184">
        <f t="shared" si="2"/>
        <v>9</v>
      </c>
      <c r="L9" s="84"/>
      <c r="M9" s="84"/>
      <c r="N9" s="84"/>
      <c r="O9" s="84"/>
      <c r="P9" s="84"/>
      <c r="Q9" s="84"/>
      <c r="R9" s="84"/>
      <c r="S9" s="84"/>
    </row>
    <row r="10" spans="1:19" ht="16" x14ac:dyDescent="0.4">
      <c r="A10" s="49">
        <v>600</v>
      </c>
      <c r="B10" s="5" t="s">
        <v>631</v>
      </c>
      <c r="C10" s="8">
        <f>VLOOKUP(H10,'Vta RdV'!$J$3:$K$18,2,0)</f>
        <v>202939.69</v>
      </c>
      <c r="D10" s="8">
        <f>VLOOKUP(H10,Objetivos!$A$5:$B$18,2,0)</f>
        <v>203911.84400727286</v>
      </c>
      <c r="E10" s="9">
        <f t="shared" si="0"/>
        <v>0.99523247895674871</v>
      </c>
      <c r="F10" s="21">
        <f>RANK($E10,E9:E10,0)</f>
        <v>1</v>
      </c>
      <c r="G10" s="184">
        <f t="shared" si="1"/>
        <v>6</v>
      </c>
      <c r="H10" s="8">
        <v>152</v>
      </c>
      <c r="I10" s="12">
        <f>VLOOKUP(H10,'Clientes Compradores'!$B$3:$C$20,2,0)</f>
        <v>740</v>
      </c>
      <c r="J10" s="188">
        <f>+I10/VLOOKUP(H10,'Clientes Compradores'!$F$2:$J$15,5,0)</f>
        <v>5.8267716535433074</v>
      </c>
      <c r="K10" s="184">
        <f t="shared" si="2"/>
        <v>8</v>
      </c>
      <c r="L10" s="84"/>
      <c r="M10" s="84"/>
      <c r="N10" s="84"/>
      <c r="O10" s="84"/>
      <c r="P10" s="84"/>
      <c r="Q10" s="84"/>
      <c r="R10" s="84"/>
      <c r="S10" s="84"/>
    </row>
    <row r="11" spans="1:19" ht="16" x14ac:dyDescent="0.35">
      <c r="A11" s="31">
        <v>585</v>
      </c>
      <c r="B11" s="28" t="s">
        <v>630</v>
      </c>
      <c r="C11" s="29">
        <f>VLOOKUP(H11,'Vta RdV'!$J$3:$K$18,2,0)</f>
        <v>245530.06</v>
      </c>
      <c r="D11" s="29">
        <f>VLOOKUP(H11,Objetivos!$A$5:$B$18,2,0)</f>
        <v>273320.30415999983</v>
      </c>
      <c r="E11" s="30">
        <f t="shared" si="0"/>
        <v>0.89832352834009865</v>
      </c>
      <c r="F11" s="32">
        <f>RANK($E11,E11:E12,0)</f>
        <v>2</v>
      </c>
      <c r="G11" s="184">
        <f t="shared" si="1"/>
        <v>13</v>
      </c>
      <c r="H11" s="29">
        <v>162</v>
      </c>
      <c r="I11" s="29">
        <f>VLOOKUP(H11,'Clientes Compradores'!$B$3:$C$20,2,0)</f>
        <v>955</v>
      </c>
      <c r="J11" s="187">
        <f>+I11/VLOOKUP(H11,'Clientes Compradores'!$F$2:$J$15,5,0)</f>
        <v>6.3666666666666663</v>
      </c>
      <c r="K11" s="184">
        <f t="shared" si="2"/>
        <v>7</v>
      </c>
      <c r="L11" s="84"/>
      <c r="M11" s="84"/>
      <c r="N11" s="84"/>
      <c r="O11" s="84"/>
      <c r="P11" s="84"/>
      <c r="Q11" s="84"/>
      <c r="R11" s="84"/>
      <c r="S11" s="84"/>
    </row>
    <row r="12" spans="1:19" ht="16" x14ac:dyDescent="0.35">
      <c r="A12" s="31">
        <v>590</v>
      </c>
      <c r="B12" s="28" t="s">
        <v>632</v>
      </c>
      <c r="C12" s="29">
        <f>VLOOKUP(H12,'Vta RdV'!$J$3:$K$18,2,0)</f>
        <v>313313.8</v>
      </c>
      <c r="D12" s="29">
        <f>VLOOKUP(H12,Objetivos!$A$5:$B$18,2,0)</f>
        <v>302432.03827636346</v>
      </c>
      <c r="E12" s="30">
        <f t="shared" si="0"/>
        <v>1.0359808497329002</v>
      </c>
      <c r="F12" s="32">
        <f>RANK($E12,E11:E12,0)</f>
        <v>1</v>
      </c>
      <c r="G12" s="184">
        <f t="shared" si="1"/>
        <v>4</v>
      </c>
      <c r="H12" s="29">
        <v>158</v>
      </c>
      <c r="I12" s="29">
        <f>VLOOKUP(H12,'Clientes Compradores'!$B$3:$C$20,2,0)</f>
        <v>1039</v>
      </c>
      <c r="J12" s="187">
        <f>+I12/VLOOKUP(H12,'Clientes Compradores'!$F$2:$J$15,5,0)</f>
        <v>6.6178343949044587</v>
      </c>
      <c r="K12" s="184">
        <f t="shared" si="2"/>
        <v>2</v>
      </c>
      <c r="L12" s="84"/>
      <c r="M12" s="84"/>
      <c r="N12" s="84"/>
      <c r="O12" s="84"/>
      <c r="P12" s="84"/>
      <c r="Q12" s="84"/>
      <c r="R12" s="84"/>
      <c r="S12" s="84"/>
    </row>
    <row r="13" spans="1:19" ht="16" x14ac:dyDescent="0.4">
      <c r="A13" s="48">
        <v>664</v>
      </c>
      <c r="B13" s="2" t="s">
        <v>628</v>
      </c>
      <c r="C13" s="8">
        <f>VLOOKUP(H13,'Vta RdV'!$J$3:$K$18,2,0)</f>
        <v>258912.85</v>
      </c>
      <c r="D13" s="8">
        <f>VLOOKUP(H13,Objetivos!$A$5:$B$18,2,0)</f>
        <v>271590.96563636384</v>
      </c>
      <c r="E13" s="9">
        <f t="shared" si="0"/>
        <v>0.95331908185289671</v>
      </c>
      <c r="F13" s="21">
        <f>RANK($E13,E13:E14,0)</f>
        <v>2</v>
      </c>
      <c r="G13" s="184">
        <f t="shared" si="1"/>
        <v>8</v>
      </c>
      <c r="H13" s="8">
        <v>161</v>
      </c>
      <c r="I13" s="12">
        <f>VLOOKUP(H13,'Clientes Compradores'!$B$3:$C$20,2,0)</f>
        <v>921</v>
      </c>
      <c r="J13" s="188">
        <f>+I13/VLOOKUP(H13,'Clientes Compradores'!$F$2:$J$15,5,0)</f>
        <v>5.6158536585365857</v>
      </c>
      <c r="K13" s="184">
        <f t="shared" si="2"/>
        <v>10</v>
      </c>
      <c r="L13" s="84"/>
      <c r="M13" s="84"/>
      <c r="N13" s="84"/>
      <c r="O13" s="84"/>
      <c r="P13" s="84"/>
      <c r="Q13" s="84"/>
      <c r="R13" s="84"/>
      <c r="S13" s="84"/>
    </row>
    <row r="14" spans="1:19" ht="16" x14ac:dyDescent="0.4">
      <c r="A14" s="48">
        <v>5113</v>
      </c>
      <c r="B14" s="3" t="s">
        <v>633</v>
      </c>
      <c r="C14" s="8">
        <f>VLOOKUP(H14,'Vta RdV'!$J$3:$K$18,2,0)</f>
        <v>236163.6</v>
      </c>
      <c r="D14" s="8">
        <f>VLOOKUP(H14,Objetivos!$A$5:$B$18,2,0)</f>
        <v>221202.00841454545</v>
      </c>
      <c r="E14" s="9">
        <f t="shared" si="0"/>
        <v>1.0676376841814912</v>
      </c>
      <c r="F14" s="21">
        <f>RANK($E14,E13:E14,0)</f>
        <v>1</v>
      </c>
      <c r="G14" s="184">
        <f t="shared" si="1"/>
        <v>3</v>
      </c>
      <c r="H14" s="8">
        <v>156</v>
      </c>
      <c r="I14" s="12">
        <f>VLOOKUP(H14,'Clientes Compradores'!$B$3:$C$20,2,0)</f>
        <v>684</v>
      </c>
      <c r="J14" s="188">
        <f>+I14/VLOOKUP(H14,'Clientes Compradores'!$F$2:$J$15,5,0)</f>
        <v>5.5161290322580649</v>
      </c>
      <c r="K14" s="184">
        <f t="shared" si="2"/>
        <v>11</v>
      </c>
      <c r="L14" s="84"/>
      <c r="M14" s="84"/>
      <c r="N14" s="84"/>
      <c r="O14" s="84"/>
      <c r="P14" s="84"/>
      <c r="Q14" s="84"/>
      <c r="R14" s="84"/>
      <c r="S14" s="84"/>
    </row>
    <row r="15" spans="1:19" ht="16" x14ac:dyDescent="0.35">
      <c r="A15" s="31">
        <v>39480</v>
      </c>
      <c r="B15" s="28" t="s">
        <v>636</v>
      </c>
      <c r="C15" s="29">
        <f>VLOOKUP(H15,'Vta RdV'!$J$3:$K$18,2,0)</f>
        <v>33360.67</v>
      </c>
      <c r="D15" s="29">
        <f>VLOOKUP(H15,Objetivos!$A$5:$B$18,2,0)</f>
        <v>24184.921439999998</v>
      </c>
      <c r="E15" s="30">
        <f t="shared" si="0"/>
        <v>1.3793995602906537</v>
      </c>
      <c r="F15" s="32">
        <f>RANK($E15,E15:E16,0)</f>
        <v>1</v>
      </c>
      <c r="G15" s="184">
        <f t="shared" si="1"/>
        <v>1</v>
      </c>
      <c r="H15" s="29">
        <v>182</v>
      </c>
      <c r="I15" s="29">
        <f>VLOOKUP(H15,'Clientes Compradores'!$B$3:$C$20,2,0)</f>
        <v>295</v>
      </c>
      <c r="J15" s="187">
        <f>+I15/VLOOKUP(H15,'Clientes Compradores'!$F$2:$J$15,5,0)</f>
        <v>10.535714285714286</v>
      </c>
      <c r="K15" s="184">
        <f t="shared" si="2"/>
        <v>1</v>
      </c>
      <c r="L15" s="84"/>
      <c r="M15" s="84"/>
      <c r="N15" s="84"/>
      <c r="O15" s="84"/>
      <c r="P15" s="84"/>
      <c r="Q15" s="84"/>
      <c r="R15" s="84"/>
      <c r="S15" s="84"/>
    </row>
    <row r="16" spans="1:19" ht="16" x14ac:dyDescent="0.35">
      <c r="A16" s="31">
        <v>59255</v>
      </c>
      <c r="B16" s="28" t="s">
        <v>637</v>
      </c>
      <c r="C16" s="29">
        <f>+'Vtas AS'!B1</f>
        <v>530149.07000000018</v>
      </c>
      <c r="D16" s="29">
        <f>SUM('JAS Duelos'!D3:D16)</f>
        <v>630993.26</v>
      </c>
      <c r="E16" s="30">
        <f t="shared" si="0"/>
        <v>0.84018182698179722</v>
      </c>
      <c r="F16" s="32">
        <f>RANK($E16,E15:E16,0)</f>
        <v>2</v>
      </c>
      <c r="G16" s="184">
        <f t="shared" si="1"/>
        <v>15</v>
      </c>
      <c r="H16" s="29" t="s">
        <v>174</v>
      </c>
      <c r="I16" s="185"/>
      <c r="J16" s="185"/>
      <c r="K16" s="186"/>
      <c r="L16" s="84"/>
      <c r="M16" s="84"/>
      <c r="N16" s="84"/>
      <c r="O16" s="84"/>
      <c r="P16" s="84"/>
      <c r="Q16" s="84"/>
      <c r="R16" s="84"/>
      <c r="S16" s="84"/>
    </row>
    <row r="17" spans="1:19" ht="16" x14ac:dyDescent="0.35">
      <c r="A17" s="103">
        <v>7048</v>
      </c>
      <c r="B17" s="22" t="s">
        <v>666</v>
      </c>
      <c r="C17" s="12">
        <f>VLOOKUP(H17,'Vta RdV'!$M$12:$N$13,2,0)</f>
        <v>388903.09000000008</v>
      </c>
      <c r="D17" s="12">
        <f>VLOOKUP(H17,Objetivos!$J$25:$K$26,2,0)</f>
        <v>432327.42627636378</v>
      </c>
      <c r="E17" s="23">
        <f t="shared" ref="E17:E18" si="3">+C17/D17</f>
        <v>0.89955683207429726</v>
      </c>
      <c r="F17" s="104">
        <f>RANK($E17,E17:E18,0)</f>
        <v>2</v>
      </c>
      <c r="G17" s="184">
        <f t="shared" si="1"/>
        <v>12</v>
      </c>
      <c r="H17" s="12" t="s">
        <v>668</v>
      </c>
      <c r="I17" s="185"/>
      <c r="J17" s="185"/>
      <c r="K17" s="186"/>
      <c r="L17" s="84"/>
      <c r="M17" s="84"/>
      <c r="N17" s="84"/>
      <c r="O17" s="84"/>
      <c r="P17" s="84"/>
      <c r="Q17" s="84"/>
      <c r="R17" s="84"/>
      <c r="S17" s="84"/>
    </row>
    <row r="18" spans="1:19" ht="16" x14ac:dyDescent="0.35">
      <c r="A18" s="103">
        <v>52414</v>
      </c>
      <c r="B18" s="22" t="s">
        <v>667</v>
      </c>
      <c r="C18" s="12">
        <f>VLOOKUP(H18,'Vta RdV'!$M$12:$N$13,2,0)</f>
        <v>519028.66999999969</v>
      </c>
      <c r="D18" s="12">
        <f>VLOOKUP(H18,Objetivos!$J$25:$K$26,2,0)</f>
        <v>552026.27083636366</v>
      </c>
      <c r="E18" s="23">
        <f t="shared" si="3"/>
        <v>0.94022458245262497</v>
      </c>
      <c r="F18" s="104">
        <f>RANK($E18,E17:E18,0)</f>
        <v>1</v>
      </c>
      <c r="G18" s="184">
        <f t="shared" si="1"/>
        <v>10</v>
      </c>
      <c r="H18" s="12" t="s">
        <v>669</v>
      </c>
      <c r="I18" s="185"/>
      <c r="J18" s="185"/>
      <c r="K18" s="186"/>
      <c r="L18" s="84"/>
      <c r="M18" s="84"/>
      <c r="N18" s="84"/>
      <c r="O18" s="84"/>
      <c r="P18" s="84"/>
      <c r="Q18" s="84"/>
      <c r="R18" s="84"/>
      <c r="S18" s="84"/>
    </row>
    <row r="19" spans="1:19" ht="16" x14ac:dyDescent="0.35">
      <c r="A19" s="144"/>
      <c r="B19" s="145"/>
      <c r="C19" s="146"/>
      <c r="D19" s="146"/>
      <c r="E19" s="146"/>
      <c r="F19" s="146"/>
      <c r="G19" s="146"/>
      <c r="H19" s="146"/>
      <c r="I19" s="146"/>
      <c r="J19" s="146"/>
      <c r="K19" s="146"/>
      <c r="L19" s="84"/>
      <c r="M19" s="84"/>
      <c r="N19" s="84"/>
      <c r="O19" s="84"/>
      <c r="P19" s="84"/>
      <c r="Q19" s="84"/>
      <c r="R19" s="84"/>
      <c r="S19" s="84"/>
    </row>
    <row r="20" spans="1:19" ht="17.5" x14ac:dyDescent="0.45">
      <c r="A20" s="225"/>
      <c r="B20" s="224" t="s">
        <v>678</v>
      </c>
      <c r="C20" s="222">
        <f>SUM(C3:C15)</f>
        <v>2833416.83</v>
      </c>
      <c r="D20" s="222">
        <f>SUM(D3:D15)</f>
        <v>2892069.0687200003</v>
      </c>
      <c r="E20" s="183">
        <f t="shared" ref="E20" si="4">+C20/D20</f>
        <v>0.97971962725428297</v>
      </c>
      <c r="F20" s="226"/>
      <c r="G20" s="226"/>
      <c r="H20" s="226"/>
      <c r="I20" s="222">
        <f>SUM(I3:I15)</f>
        <v>9716</v>
      </c>
      <c r="J20" s="223">
        <f>+I20/+'Clientes Compradores'!J1</f>
        <v>6.0839073262366936</v>
      </c>
      <c r="K20" s="226"/>
      <c r="L20" s="84"/>
      <c r="M20" s="84"/>
      <c r="N20" s="84"/>
      <c r="O20" s="84"/>
      <c r="P20" s="84"/>
      <c r="Q20" s="84"/>
      <c r="R20" s="84"/>
      <c r="S20" s="84"/>
    </row>
    <row r="21" spans="1:19" ht="17.5" x14ac:dyDescent="0.45">
      <c r="A21" s="225"/>
      <c r="B21" s="224" t="s">
        <v>684</v>
      </c>
      <c r="C21" s="222">
        <f>+'Vta RdV'!K1</f>
        <v>2885491.83</v>
      </c>
      <c r="D21" s="222">
        <f>+Objetivos!B2</f>
        <v>2919792.6005236371</v>
      </c>
      <c r="E21" s="183">
        <f>+C21/D21</f>
        <v>0.9882523263750016</v>
      </c>
      <c r="F21" s="226"/>
      <c r="G21" s="226"/>
      <c r="H21" s="226"/>
      <c r="I21" s="222">
        <f>+'Clientes Compradores'!C21</f>
        <v>9886</v>
      </c>
      <c r="J21" s="223">
        <f>+'Clientes Compradores'!C21/'Clientes Compradores'!J1</f>
        <v>6.1903569192235439</v>
      </c>
      <c r="K21" s="226"/>
      <c r="L21" s="84"/>
      <c r="M21" s="84"/>
      <c r="N21" s="84"/>
      <c r="O21" s="84"/>
      <c r="P21" s="84"/>
      <c r="Q21" s="84"/>
      <c r="R21" s="84"/>
      <c r="S21" s="84"/>
    </row>
    <row r="22" spans="1:19" x14ac:dyDescent="0.3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</row>
    <row r="23" spans="1:19" x14ac:dyDescent="0.3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</row>
    <row r="24" spans="1:19" x14ac:dyDescent="0.3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</row>
    <row r="25" spans="1:19" x14ac:dyDescent="0.35">
      <c r="A25" s="85"/>
      <c r="B25" s="84"/>
      <c r="C25" s="84"/>
      <c r="D25" s="227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</row>
    <row r="26" spans="1:19" x14ac:dyDescent="0.3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</row>
    <row r="27" spans="1:19" x14ac:dyDescent="0.3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</row>
    <row r="28" spans="1:19" x14ac:dyDescent="0.3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</row>
    <row r="29" spans="1:19" x14ac:dyDescent="0.3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</row>
    <row r="30" spans="1:19" x14ac:dyDescent="0.3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</row>
    <row r="31" spans="1:19" x14ac:dyDescent="0.3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</row>
    <row r="32" spans="1:19" x14ac:dyDescent="0.3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</row>
    <row r="33" spans="1:19" x14ac:dyDescent="0.3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</row>
    <row r="34" spans="1:19" x14ac:dyDescent="0.3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</row>
    <row r="35" spans="1:19" x14ac:dyDescent="0.3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</row>
    <row r="36" spans="1:19" x14ac:dyDescent="0.3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</row>
  </sheetData>
  <autoFilter ref="A2:K2" xr:uid="{00000000-0001-0000-02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52783-BCDB-48F1-A232-C574649DFDB3}">
  <sheetPr>
    <tabColor theme="4" tint="0.59999389629810485"/>
  </sheetPr>
  <dimension ref="A1:O259"/>
  <sheetViews>
    <sheetView workbookViewId="0"/>
  </sheetViews>
  <sheetFormatPr baseColWidth="10" defaultRowHeight="14.5" x14ac:dyDescent="0.35"/>
  <cols>
    <col min="1" max="1" width="21" style="11" customWidth="1"/>
    <col min="2" max="2" width="14.453125" style="11" customWidth="1"/>
    <col min="3" max="3" width="45" bestFit="1" customWidth="1"/>
    <col min="4" max="4" width="14.54296875" style="11" customWidth="1"/>
    <col min="5" max="5" width="18.7265625" style="11" customWidth="1"/>
    <col min="6" max="6" width="14.26953125" style="11" bestFit="1" customWidth="1"/>
    <col min="7" max="7" width="13" style="11" bestFit="1" customWidth="1"/>
    <col min="10" max="10" width="40.81640625" bestFit="1" customWidth="1"/>
  </cols>
  <sheetData>
    <row r="1" spans="1:15" ht="85.5" customHeight="1" x14ac:dyDescent="0.35">
      <c r="B1" s="112" t="s">
        <v>681</v>
      </c>
      <c r="C1" s="84"/>
      <c r="D1" s="85"/>
      <c r="E1" s="85"/>
      <c r="F1" s="85"/>
      <c r="G1" s="85"/>
      <c r="H1" s="84"/>
      <c r="I1" s="84"/>
      <c r="J1" s="84"/>
      <c r="K1" s="84"/>
      <c r="L1" s="84"/>
      <c r="M1" s="84"/>
      <c r="N1" s="84"/>
      <c r="O1" s="84"/>
    </row>
    <row r="2" spans="1:15" ht="20" x14ac:dyDescent="0.35">
      <c r="A2" s="86" t="s">
        <v>190</v>
      </c>
      <c r="B2" s="86" t="s">
        <v>5</v>
      </c>
      <c r="C2" s="20" t="s">
        <v>187</v>
      </c>
      <c r="D2" s="35" t="s">
        <v>188</v>
      </c>
      <c r="E2" s="35" t="s">
        <v>4</v>
      </c>
      <c r="F2" s="35" t="s">
        <v>189</v>
      </c>
      <c r="G2" s="35" t="s">
        <v>728</v>
      </c>
      <c r="H2" s="84"/>
      <c r="I2" s="84"/>
      <c r="J2" s="84"/>
      <c r="K2" s="84"/>
      <c r="L2" s="84"/>
      <c r="M2" s="84"/>
      <c r="N2" s="84"/>
      <c r="O2" s="84"/>
    </row>
    <row r="3" spans="1:15" ht="17.5" x14ac:dyDescent="0.45">
      <c r="A3" s="87">
        <v>51</v>
      </c>
      <c r="B3" s="87">
        <v>5799</v>
      </c>
      <c r="C3" s="68" t="s">
        <v>372</v>
      </c>
      <c r="D3" s="53">
        <f>IFERROR(VLOOKUP(B3,'Vta RdV'!$F$3:$G$999,2,0),0)</f>
        <v>22809.279999999999</v>
      </c>
      <c r="E3" s="53">
        <f>VLOOKUP(B3,Objetivos!$D$5:$E$169,2,0)</f>
        <v>28103.996232727273</v>
      </c>
      <c r="F3" s="54">
        <f>+D3/E3</f>
        <v>0.81160272763766084</v>
      </c>
      <c r="G3" s="120">
        <f>IF(D3="",0,RANK($F3,F3:F4,0))</f>
        <v>2</v>
      </c>
      <c r="H3" s="84"/>
      <c r="I3" s="84"/>
      <c r="J3" s="84"/>
      <c r="K3" s="84"/>
      <c r="L3" s="84"/>
      <c r="M3" s="84"/>
      <c r="N3" s="84"/>
      <c r="O3" s="84"/>
    </row>
    <row r="4" spans="1:15" ht="18" thickBot="1" x14ac:dyDescent="0.5">
      <c r="A4" s="88">
        <v>51</v>
      </c>
      <c r="B4" s="88">
        <v>326</v>
      </c>
      <c r="C4" s="69" t="s">
        <v>367</v>
      </c>
      <c r="D4" s="55">
        <f>IFERROR(VLOOKUP(B4,'Vta RdV'!$F$3:$G$999,2,0),0)</f>
        <v>18813.07</v>
      </c>
      <c r="E4" s="55">
        <f>VLOOKUP(B4,Objetivos!$D$5:$E$169,2,0)</f>
        <v>21916.258509090916</v>
      </c>
      <c r="F4" s="56">
        <f t="shared" ref="F4:F59" si="0">+D4/E4</f>
        <v>0.85840701286655718</v>
      </c>
      <c r="G4" s="122">
        <f>IF(D4="",0,RANK($F4,F3:F4,0))</f>
        <v>1</v>
      </c>
      <c r="H4" s="84"/>
      <c r="I4" s="84"/>
      <c r="J4" s="84"/>
      <c r="K4" s="84"/>
      <c r="L4" s="84"/>
      <c r="M4" s="84"/>
      <c r="N4" s="84"/>
      <c r="O4" s="84"/>
    </row>
    <row r="5" spans="1:15" ht="17.5" x14ac:dyDescent="0.45">
      <c r="A5" s="89">
        <v>51</v>
      </c>
      <c r="B5" s="89">
        <v>6776</v>
      </c>
      <c r="C5" s="70" t="s">
        <v>373</v>
      </c>
      <c r="D5" s="57">
        <f>IFERROR(VLOOKUP(B5,'Vta RdV'!$F$3:$G$999,2,0),0)</f>
        <v>45053.66</v>
      </c>
      <c r="E5" s="57">
        <f>VLOOKUP(B5,Objetivos!$D$5:$E$169,2,0)</f>
        <v>44028.526763636364</v>
      </c>
      <c r="F5" s="58">
        <f t="shared" si="0"/>
        <v>1.023283387197282</v>
      </c>
      <c r="G5" s="123">
        <f>IF(D5="",0,RANK($F5,F5:F6,0))</f>
        <v>1</v>
      </c>
      <c r="H5" s="84"/>
      <c r="I5" s="84"/>
      <c r="J5" s="84"/>
      <c r="K5" s="84"/>
      <c r="L5" s="84"/>
      <c r="M5" s="84"/>
      <c r="N5" s="84"/>
      <c r="O5" s="84"/>
    </row>
    <row r="6" spans="1:15" ht="18" thickBot="1" x14ac:dyDescent="0.5">
      <c r="A6" s="90">
        <v>51</v>
      </c>
      <c r="B6" s="90">
        <v>1821</v>
      </c>
      <c r="C6" s="71" t="s">
        <v>363</v>
      </c>
      <c r="D6" s="59">
        <f>IFERROR(VLOOKUP(B6,'Vta RdV'!$F$3:$G$999,2,0),0)</f>
        <v>12449.54</v>
      </c>
      <c r="E6" s="59">
        <f>VLOOKUP(B6,Objetivos!$D$5:$E$169,2,0)</f>
        <v>12229.216145454546</v>
      </c>
      <c r="F6" s="60">
        <f t="shared" si="0"/>
        <v>1.0180161877854572</v>
      </c>
      <c r="G6" s="124">
        <f>IF(D6="",0,RANK($F6,F5:F6,0))</f>
        <v>2</v>
      </c>
      <c r="H6" s="84"/>
      <c r="I6" s="84"/>
      <c r="J6" s="84"/>
      <c r="K6" s="84"/>
      <c r="L6" s="84"/>
      <c r="M6" s="84"/>
      <c r="N6" s="84"/>
      <c r="O6" s="84"/>
    </row>
    <row r="7" spans="1:15" ht="17.5" x14ac:dyDescent="0.45">
      <c r="A7" s="87">
        <v>51</v>
      </c>
      <c r="B7" s="87">
        <v>324</v>
      </c>
      <c r="C7" s="68" t="s">
        <v>366</v>
      </c>
      <c r="D7" s="53">
        <f>IFERROR(VLOOKUP(B7,'Vta RdV'!$F$3:$G$999,2,0),0)</f>
        <v>18952.009999999998</v>
      </c>
      <c r="E7" s="53">
        <f>VLOOKUP(B7,Objetivos!$D$5:$E$169,2,0)</f>
        <v>18117.004436363637</v>
      </c>
      <c r="F7" s="61">
        <f t="shared" si="0"/>
        <v>1.0460896041930847</v>
      </c>
      <c r="G7" s="120">
        <f>IF(D7="",0,RANK($F7,F7:F8,0))</f>
        <v>1</v>
      </c>
      <c r="H7" s="84"/>
      <c r="I7" s="84"/>
      <c r="J7" s="84"/>
      <c r="K7" s="84"/>
      <c r="L7" s="84"/>
      <c r="M7" s="84"/>
      <c r="N7" s="84"/>
      <c r="O7" s="84"/>
    </row>
    <row r="8" spans="1:15" ht="18" thickBot="1" x14ac:dyDescent="0.5">
      <c r="A8" s="88">
        <v>51</v>
      </c>
      <c r="B8" s="88">
        <v>3166</v>
      </c>
      <c r="C8" s="69" t="s">
        <v>785</v>
      </c>
      <c r="D8" s="55">
        <f>IFERROR(VLOOKUP(B8,'Vta RdV'!$F$3:$G$999,2,0),0)</f>
        <v>17368.53</v>
      </c>
      <c r="E8" s="55">
        <f>VLOOKUP(B8,Objetivos!$D$5:$E$169,2,0)</f>
        <v>20430.987992727274</v>
      </c>
      <c r="F8" s="56">
        <f t="shared" si="0"/>
        <v>0.85010720020894714</v>
      </c>
      <c r="G8" s="122">
        <f>IF(D8="",0,RANK($F8,F7:F8,0))</f>
        <v>2</v>
      </c>
      <c r="H8" s="84"/>
      <c r="I8" s="84"/>
      <c r="J8" s="84"/>
      <c r="K8" s="84"/>
      <c r="L8" s="84"/>
      <c r="M8" s="84"/>
      <c r="N8" s="84"/>
      <c r="O8" s="84"/>
    </row>
    <row r="9" spans="1:15" ht="17.5" x14ac:dyDescent="0.45">
      <c r="A9" s="89">
        <v>51</v>
      </c>
      <c r="B9" s="89">
        <v>55270</v>
      </c>
      <c r="C9" s="70" t="s">
        <v>370</v>
      </c>
      <c r="D9" s="57">
        <f>IFERROR(VLOOKUP(B9,'Vta RdV'!$F$3:$G$999,2,0),0)</f>
        <v>7377.86</v>
      </c>
      <c r="E9" s="57">
        <f>VLOOKUP(B9,Objetivos!$D$5:$E$169,2,0)</f>
        <v>10730.267563636366</v>
      </c>
      <c r="F9" s="58">
        <f t="shared" si="0"/>
        <v>0.68757465331085621</v>
      </c>
      <c r="G9" s="123">
        <f>IF(D9="",0,RANK($F9,F9:F10,0))</f>
        <v>2</v>
      </c>
      <c r="H9" s="84"/>
      <c r="I9" s="84"/>
      <c r="J9" s="84"/>
      <c r="K9" s="84"/>
      <c r="L9" s="84"/>
      <c r="M9" s="84"/>
      <c r="N9" s="84"/>
      <c r="O9" s="84"/>
    </row>
    <row r="10" spans="1:15" ht="18" thickBot="1" x14ac:dyDescent="0.5">
      <c r="A10" s="90">
        <v>51</v>
      </c>
      <c r="B10" s="90">
        <v>827</v>
      </c>
      <c r="C10" s="71" t="s">
        <v>365</v>
      </c>
      <c r="D10" s="59">
        <f>IFERROR(VLOOKUP(B10,'Vta RdV'!$F$3:$G$999,2,0),0)</f>
        <v>19482.39</v>
      </c>
      <c r="E10" s="59">
        <f>VLOOKUP(B10,Objetivos!$D$5:$E$169,2,0)</f>
        <v>26114.882283636362</v>
      </c>
      <c r="F10" s="60">
        <f t="shared" si="0"/>
        <v>0.74602633810100327</v>
      </c>
      <c r="G10" s="124">
        <f>IF(D10="",0,RANK($F10,F9:F10,0))</f>
        <v>1</v>
      </c>
      <c r="H10" s="84"/>
      <c r="I10" s="84"/>
      <c r="J10" s="84"/>
      <c r="K10" s="84"/>
      <c r="L10" s="84"/>
      <c r="M10" s="84"/>
      <c r="N10" s="84"/>
      <c r="O10" s="84"/>
    </row>
    <row r="11" spans="1:15" ht="17.5" x14ac:dyDescent="0.45">
      <c r="A11" s="87">
        <v>51</v>
      </c>
      <c r="B11" s="87">
        <v>847</v>
      </c>
      <c r="C11" s="68" t="s">
        <v>371</v>
      </c>
      <c r="D11" s="53">
        <f>IFERROR(VLOOKUP(B11,'Vta RdV'!$F$3:$G$999,2,0),0)</f>
        <v>12396.91</v>
      </c>
      <c r="E11" s="53">
        <f>VLOOKUP(B11,Objetivos!$D$5:$E$169,2,0)</f>
        <v>17446.037250909096</v>
      </c>
      <c r="F11" s="61">
        <f t="shared" si="0"/>
        <v>0.71058600997507382</v>
      </c>
      <c r="G11" s="120">
        <f>IF(D11="",0,RANK($F11,F11:F12,0))</f>
        <v>1</v>
      </c>
      <c r="H11" s="84"/>
      <c r="I11" s="84"/>
      <c r="J11" s="84"/>
      <c r="K11" s="84"/>
      <c r="L11" s="84"/>
      <c r="M11" s="84"/>
      <c r="N11" s="84"/>
      <c r="O11" s="84"/>
    </row>
    <row r="12" spans="1:15" ht="18" thickBot="1" x14ac:dyDescent="0.5">
      <c r="A12" s="88">
        <v>51</v>
      </c>
      <c r="B12" s="88">
        <v>4203</v>
      </c>
      <c r="C12" s="69" t="s">
        <v>368</v>
      </c>
      <c r="D12" s="55">
        <f>IFERROR(VLOOKUP(B12,'Vta RdV'!$F$3:$G$999,2,0),0)</f>
        <v>8712.86</v>
      </c>
      <c r="E12" s="55">
        <f>VLOOKUP(B12,Objetivos!$D$5:$E$169,2,0)</f>
        <v>13806.562000000002</v>
      </c>
      <c r="F12" s="56">
        <f t="shared" si="0"/>
        <v>0.63106658993020848</v>
      </c>
      <c r="G12" s="122">
        <f>IF(D12="",0,RANK($F12,F11:F12,0))</f>
        <v>2</v>
      </c>
      <c r="H12" s="84"/>
      <c r="I12" s="84"/>
      <c r="J12" s="84"/>
      <c r="K12" s="84"/>
      <c r="L12" s="84"/>
      <c r="M12" s="84"/>
      <c r="N12" s="84"/>
      <c r="O12" s="84"/>
    </row>
    <row r="13" spans="1:15" ht="17.5" x14ac:dyDescent="0.45">
      <c r="A13" s="89">
        <v>51</v>
      </c>
      <c r="B13" s="89">
        <v>823</v>
      </c>
      <c r="C13" s="70" t="s">
        <v>369</v>
      </c>
      <c r="D13" s="57">
        <f>IFERROR(VLOOKUP(B13,'Vta RdV'!$F$3:$G$999,2,0),0)</f>
        <v>17314.599999999999</v>
      </c>
      <c r="E13" s="57">
        <f>VLOOKUP(B13,Objetivos!$D$5:$E$169,2,0)</f>
        <v>16081.900334545457</v>
      </c>
      <c r="F13" s="58">
        <f t="shared" si="0"/>
        <v>1.0766513682967296</v>
      </c>
      <c r="G13" s="123">
        <f>IF(D13="",0,RANK($F13,F13:F14,0))</f>
        <v>1</v>
      </c>
      <c r="H13" s="84"/>
      <c r="I13" s="84"/>
      <c r="J13" s="84"/>
      <c r="K13" s="84"/>
      <c r="L13" s="84"/>
      <c r="M13" s="84"/>
      <c r="N13" s="84"/>
      <c r="O13" s="84"/>
    </row>
    <row r="14" spans="1:15" ht="18" thickBot="1" x14ac:dyDescent="0.5">
      <c r="A14" s="90">
        <v>51</v>
      </c>
      <c r="B14" s="90">
        <v>4657</v>
      </c>
      <c r="C14" s="71" t="s">
        <v>364</v>
      </c>
      <c r="D14" s="59">
        <f>IFERROR(VLOOKUP(B14,'Vta RdV'!$F$3:$G$999,2,0),0)</f>
        <v>9766.85</v>
      </c>
      <c r="E14" s="59">
        <f>VLOOKUP(B14,Objetivos!$D$5:$E$169,2,0)</f>
        <v>12309.490763636364</v>
      </c>
      <c r="F14" s="60">
        <f t="shared" si="0"/>
        <v>0.79344062134986004</v>
      </c>
      <c r="G14" s="124">
        <f>IF(D14="",0,RANK($F14,F13:F14,0))</f>
        <v>2</v>
      </c>
      <c r="H14" s="84"/>
      <c r="I14" s="84"/>
      <c r="J14" s="84"/>
      <c r="K14" s="84"/>
      <c r="L14" s="84"/>
      <c r="M14" s="84"/>
      <c r="N14" s="84"/>
      <c r="O14" s="84"/>
    </row>
    <row r="15" spans="1:15" ht="17.5" x14ac:dyDescent="0.45">
      <c r="A15" s="87">
        <v>52</v>
      </c>
      <c r="B15" s="87">
        <v>20167</v>
      </c>
      <c r="C15" s="68" t="s">
        <v>376</v>
      </c>
      <c r="D15" s="53">
        <f>IFERROR(VLOOKUP(B15,'Vta RdV'!$F$3:$G$999,2,0),0)</f>
        <v>10184.799999999999</v>
      </c>
      <c r="E15" s="53">
        <f>VLOOKUP(B15,Objetivos!$D$5:$E$169,2,0)</f>
        <v>14428.663978181819</v>
      </c>
      <c r="F15" s="61">
        <f t="shared" si="0"/>
        <v>0.7058727000227365</v>
      </c>
      <c r="G15" s="120">
        <f>IF(D15="",0,RANK($F15,F15:F16,0))</f>
        <v>2</v>
      </c>
      <c r="H15" s="84"/>
      <c r="I15" s="84"/>
      <c r="J15" s="84"/>
      <c r="K15" s="84"/>
      <c r="L15" s="84"/>
      <c r="M15" s="84"/>
      <c r="N15" s="84"/>
      <c r="O15" s="84"/>
    </row>
    <row r="16" spans="1:15" ht="18" thickBot="1" x14ac:dyDescent="0.5">
      <c r="A16" s="88">
        <v>52</v>
      </c>
      <c r="B16" s="88">
        <v>13107</v>
      </c>
      <c r="C16" s="69" t="s">
        <v>374</v>
      </c>
      <c r="D16" s="55">
        <f>IFERROR(VLOOKUP(B16,'Vta RdV'!$F$3:$G$999,2,0),0)</f>
        <v>15165.18</v>
      </c>
      <c r="E16" s="55">
        <f>VLOOKUP(B16,Objetivos!$D$5:$E$169,2,0)</f>
        <v>16487.202378181821</v>
      </c>
      <c r="F16" s="56">
        <f t="shared" si="0"/>
        <v>0.9198152392469382</v>
      </c>
      <c r="G16" s="122">
        <f>IF(D16="",0,RANK($F16,F15:F16,0))</f>
        <v>1</v>
      </c>
      <c r="H16" s="84"/>
      <c r="I16" s="84"/>
      <c r="J16" s="84"/>
      <c r="K16" s="84"/>
      <c r="L16" s="84"/>
      <c r="M16" s="84"/>
      <c r="N16" s="84"/>
      <c r="O16" s="84"/>
    </row>
    <row r="17" spans="1:15" ht="17.5" x14ac:dyDescent="0.45">
      <c r="A17" s="91">
        <v>52</v>
      </c>
      <c r="B17" s="91">
        <v>51060</v>
      </c>
      <c r="C17" s="72" t="s">
        <v>375</v>
      </c>
      <c r="D17" s="62">
        <f>IFERROR(VLOOKUP(B17,'Vta RdV'!$F$3:$G$999,2,0),0)</f>
        <v>11915.03</v>
      </c>
      <c r="E17" s="62">
        <f>VLOOKUP(B17,Objetivos!$D$5:$E$169,2,0)</f>
        <v>14769.483774545457</v>
      </c>
      <c r="F17" s="63">
        <f t="shared" si="0"/>
        <v>0.80673300312195206</v>
      </c>
      <c r="G17" s="125">
        <f>IF(D17="",0,RANK($F17,F17:F18,0))</f>
        <v>2</v>
      </c>
      <c r="H17" s="84"/>
      <c r="I17" s="84"/>
      <c r="J17" s="84"/>
      <c r="K17" s="84"/>
      <c r="L17" s="84"/>
      <c r="M17" s="84"/>
      <c r="N17" s="84"/>
      <c r="O17" s="84"/>
    </row>
    <row r="18" spans="1:15" ht="18" thickBot="1" x14ac:dyDescent="0.5">
      <c r="A18" s="92">
        <v>52</v>
      </c>
      <c r="B18" s="92">
        <v>7742</v>
      </c>
      <c r="C18" s="73" t="s">
        <v>379</v>
      </c>
      <c r="D18" s="64">
        <f>IFERROR(VLOOKUP(B18,'Vta RdV'!$F$3:$G$999,2,0),0)</f>
        <v>11512.72</v>
      </c>
      <c r="E18" s="64">
        <f>VLOOKUP(B18,Objetivos!$D$5:$E$169,2,0)</f>
        <v>9761.6261454545456</v>
      </c>
      <c r="F18" s="65">
        <f t="shared" si="0"/>
        <v>1.1793854659513714</v>
      </c>
      <c r="G18" s="126">
        <f>IF(D18="",0,RANK($F18,F17:F18,0))</f>
        <v>1</v>
      </c>
      <c r="H18" s="84"/>
      <c r="I18" s="84"/>
      <c r="J18" s="84"/>
      <c r="K18" s="84"/>
      <c r="L18" s="84"/>
      <c r="M18" s="84"/>
      <c r="N18" s="84"/>
      <c r="O18" s="84"/>
    </row>
    <row r="19" spans="1:15" ht="17.5" x14ac:dyDescent="0.45">
      <c r="A19" s="87">
        <v>52</v>
      </c>
      <c r="B19" s="87">
        <v>42167</v>
      </c>
      <c r="C19" s="68" t="s">
        <v>378</v>
      </c>
      <c r="D19" s="53">
        <f>IFERROR(VLOOKUP(B19,'Vta RdV'!$F$3:$G$999,2,0),0)</f>
        <v>18564.3</v>
      </c>
      <c r="E19" s="53">
        <f>VLOOKUP(B19,Objetivos!$D$5:$E$169,2,0)</f>
        <v>20458.984370909093</v>
      </c>
      <c r="F19" s="61">
        <f t="shared" si="0"/>
        <v>0.90739108371365829</v>
      </c>
      <c r="G19" s="120">
        <f>IF(D19="",0,RANK($F19,F19:F20,0))</f>
        <v>2</v>
      </c>
      <c r="H19" s="84"/>
      <c r="I19" s="84"/>
      <c r="J19" s="84"/>
      <c r="K19" s="84"/>
      <c r="L19" s="84"/>
      <c r="M19" s="84"/>
      <c r="N19" s="84"/>
      <c r="O19" s="84"/>
    </row>
    <row r="20" spans="1:15" ht="18" thickBot="1" x14ac:dyDescent="0.5">
      <c r="A20" s="88">
        <v>52</v>
      </c>
      <c r="B20" s="88">
        <v>45016</v>
      </c>
      <c r="C20" s="69" t="s">
        <v>382</v>
      </c>
      <c r="D20" s="55">
        <f>IFERROR(VLOOKUP(B20,'Vta RdV'!$F$3:$G$999,2,0),0)</f>
        <v>19961.41</v>
      </c>
      <c r="E20" s="55">
        <f>VLOOKUP(B20,Objetivos!$D$5:$E$169,2,0)</f>
        <v>15674.072661818182</v>
      </c>
      <c r="F20" s="56">
        <f t="shared" si="0"/>
        <v>1.2735305258999923</v>
      </c>
      <c r="G20" s="122">
        <f>IF(D20="",0,RANK($F20,F19:F20,0))</f>
        <v>1</v>
      </c>
      <c r="H20" s="84"/>
      <c r="I20" s="84"/>
      <c r="J20" s="84"/>
      <c r="K20" s="84"/>
      <c r="L20" s="84"/>
      <c r="M20" s="84"/>
      <c r="N20" s="84"/>
      <c r="O20" s="84"/>
    </row>
    <row r="21" spans="1:15" ht="17.5" x14ac:dyDescent="0.45">
      <c r="A21" s="91">
        <v>52</v>
      </c>
      <c r="B21" s="91">
        <v>6789</v>
      </c>
      <c r="C21" s="72" t="s">
        <v>377</v>
      </c>
      <c r="D21" s="62">
        <f>IFERROR(VLOOKUP(B21,'Vta RdV'!$F$3:$G$999,2,0),0)</f>
        <v>25042.67</v>
      </c>
      <c r="E21" s="62">
        <f>VLOOKUP(B21,Objetivos!$D$5:$E$169,2,0)</f>
        <v>22662.436305454547</v>
      </c>
      <c r="F21" s="63">
        <f t="shared" si="0"/>
        <v>1.1050299121622931</v>
      </c>
      <c r="G21" s="125">
        <f>IF(D21="",0,RANK($F21,F21:F22,0))</f>
        <v>1</v>
      </c>
      <c r="H21" s="84"/>
      <c r="I21" s="84"/>
      <c r="J21" s="84"/>
      <c r="K21" s="84"/>
      <c r="L21" s="84"/>
      <c r="M21" s="84"/>
      <c r="N21" s="84"/>
      <c r="O21" s="84"/>
    </row>
    <row r="22" spans="1:15" ht="18" thickBot="1" x14ac:dyDescent="0.5">
      <c r="A22" s="92">
        <v>52</v>
      </c>
      <c r="B22" s="92">
        <v>680</v>
      </c>
      <c r="C22" s="73" t="s">
        <v>778</v>
      </c>
      <c r="D22" s="64">
        <f>IFERROR(VLOOKUP(B22,'Vta RdV'!$F$3:$G$999,2,0),0)</f>
        <v>17695.78</v>
      </c>
      <c r="E22" s="64">
        <f>VLOOKUP(B22,Objetivos!$D$5:$E$169,2,0)</f>
        <v>17432.096145454547</v>
      </c>
      <c r="F22" s="65">
        <f t="shared" si="0"/>
        <v>1.0151263423712935</v>
      </c>
      <c r="G22" s="126">
        <f>IF(D22="",0,RANK($F22,F21:F22,0))</f>
        <v>2</v>
      </c>
      <c r="H22" s="84"/>
      <c r="I22" s="84"/>
      <c r="J22" s="84"/>
      <c r="K22" s="84"/>
      <c r="L22" s="84"/>
      <c r="M22" s="84"/>
      <c r="N22" s="84"/>
      <c r="O22" s="84"/>
    </row>
    <row r="23" spans="1:15" ht="17.5" x14ac:dyDescent="0.45">
      <c r="A23" s="87">
        <v>52</v>
      </c>
      <c r="B23" s="87">
        <v>4275</v>
      </c>
      <c r="C23" s="68" t="s">
        <v>381</v>
      </c>
      <c r="D23" s="53">
        <f>IFERROR(VLOOKUP(B23,'Vta RdV'!$F$3:$G$999,2,0),0)</f>
        <v>19459.46</v>
      </c>
      <c r="E23" s="53">
        <f>VLOOKUP(B23,Objetivos!$D$5:$E$169,2,0)</f>
        <v>19951.626887272731</v>
      </c>
      <c r="F23" s="61">
        <f t="shared" si="0"/>
        <v>0.9753319922203092</v>
      </c>
      <c r="G23" s="120">
        <f>IF(D23="",0,RANK($F23,F23:F24,0))</f>
        <v>1</v>
      </c>
      <c r="H23" s="84"/>
      <c r="I23" s="84"/>
      <c r="J23" s="84"/>
      <c r="K23" s="84"/>
      <c r="L23" s="84"/>
      <c r="M23" s="84"/>
      <c r="N23" s="84"/>
      <c r="O23" s="84"/>
    </row>
    <row r="24" spans="1:15" ht="18" thickBot="1" x14ac:dyDescent="0.5">
      <c r="A24" s="88">
        <v>52</v>
      </c>
      <c r="B24" s="88">
        <v>4271</v>
      </c>
      <c r="C24" s="69" t="s">
        <v>380</v>
      </c>
      <c r="D24" s="55">
        <f>IFERROR(VLOOKUP(B24,'Vta RdV'!$F$3:$G$999,2,0),0)</f>
        <v>14972.68</v>
      </c>
      <c r="E24" s="55">
        <f>VLOOKUP(B24,Objetivos!$D$5:$E$169,2,0)</f>
        <v>17370.83184727273</v>
      </c>
      <c r="F24" s="56">
        <f t="shared" si="0"/>
        <v>0.86194375327804196</v>
      </c>
      <c r="G24" s="122">
        <f>IF(D24="",0,RANK($F24,F23:F24,0))</f>
        <v>2</v>
      </c>
      <c r="H24" s="84"/>
      <c r="I24" s="84"/>
      <c r="J24" s="84"/>
      <c r="K24" s="84"/>
      <c r="L24" s="84"/>
      <c r="M24" s="84"/>
      <c r="N24" s="84"/>
      <c r="O24" s="84"/>
    </row>
    <row r="25" spans="1:15" ht="17.5" x14ac:dyDescent="0.45">
      <c r="A25" s="91">
        <v>52</v>
      </c>
      <c r="B25" s="91">
        <v>971</v>
      </c>
      <c r="C25" s="72" t="s">
        <v>383</v>
      </c>
      <c r="D25" s="62">
        <f>IFERROR(VLOOKUP(B25,'Vta RdV'!$F$3:$G$999,2,0),0)</f>
        <v>14728.11</v>
      </c>
      <c r="E25" s="62">
        <f>VLOOKUP(B25,Objetivos!$D$5:$E$169,2,0)</f>
        <v>16464.393425454546</v>
      </c>
      <c r="F25" s="63">
        <f t="shared" si="0"/>
        <v>0.89454312827764504</v>
      </c>
      <c r="G25" s="125">
        <f>IF(D25="",0,RANK($F25,F25:F26,0))</f>
        <v>2</v>
      </c>
      <c r="H25" s="84"/>
      <c r="I25" s="84"/>
      <c r="J25" s="84"/>
      <c r="K25" s="84"/>
      <c r="L25" s="84"/>
      <c r="M25" s="84"/>
      <c r="N25" s="84"/>
      <c r="O25" s="84"/>
    </row>
    <row r="26" spans="1:15" ht="18" thickBot="1" x14ac:dyDescent="0.5">
      <c r="A26" s="92">
        <v>52</v>
      </c>
      <c r="B26" s="92">
        <v>42284</v>
      </c>
      <c r="C26" s="73" t="s">
        <v>779</v>
      </c>
      <c r="D26" s="64">
        <f>IFERROR(VLOOKUP(B26,'Vta RdV'!$F$3:$G$999,2,0),0)</f>
        <v>23737.55</v>
      </c>
      <c r="E26" s="64">
        <f>VLOOKUP(B26,Objetivos!$D$5:$E$169,2,0)</f>
        <v>19546.977810909091</v>
      </c>
      <c r="F26" s="65">
        <f t="shared" si="0"/>
        <v>1.2143846598501875</v>
      </c>
      <c r="G26" s="126">
        <f>IF(D26="",0,RANK($F26,F25:F26,0))</f>
        <v>1</v>
      </c>
      <c r="H26" s="84"/>
      <c r="I26" s="84"/>
      <c r="J26" s="84"/>
      <c r="K26" s="84"/>
      <c r="L26" s="84"/>
      <c r="M26" s="84"/>
      <c r="N26" s="84"/>
      <c r="O26" s="84"/>
    </row>
    <row r="27" spans="1:15" ht="17.5" x14ac:dyDescent="0.45">
      <c r="A27" s="87">
        <v>53</v>
      </c>
      <c r="B27" s="87">
        <v>52678</v>
      </c>
      <c r="C27" s="68" t="s">
        <v>791</v>
      </c>
      <c r="D27" s="53">
        <f>IFERROR(VLOOKUP(B27,'Vta RdV'!$F$3:$G$999,2,0),0)</f>
        <v>11726.56</v>
      </c>
      <c r="E27" s="53">
        <f>VLOOKUP(B27,Objetivos!$D$5:$E$169,2,0)</f>
        <v>9092.0474400000003</v>
      </c>
      <c r="F27" s="61">
        <f t="shared" si="0"/>
        <v>1.2897600983041064</v>
      </c>
      <c r="G27" s="120">
        <f>IF(D27="",0,RANK($F27,F27:F28,0))</f>
        <v>1</v>
      </c>
      <c r="H27" s="84"/>
      <c r="I27" s="84"/>
      <c r="J27" s="84"/>
      <c r="K27" s="84"/>
      <c r="L27" s="84"/>
      <c r="M27" s="84"/>
      <c r="N27" s="84"/>
      <c r="O27" s="84"/>
    </row>
    <row r="28" spans="1:15" ht="18" thickBot="1" x14ac:dyDescent="0.5">
      <c r="A28" s="88">
        <v>53</v>
      </c>
      <c r="B28" s="88">
        <v>702</v>
      </c>
      <c r="C28" s="69" t="s">
        <v>478</v>
      </c>
      <c r="D28" s="55">
        <f>IFERROR(VLOOKUP(B28,'Vta RdV'!$F$3:$G$999,2,0),0)</f>
        <v>25888.25</v>
      </c>
      <c r="E28" s="55">
        <f>VLOOKUP(B28,Objetivos!$D$5:$E$169,2,0)</f>
        <v>28842.330480000001</v>
      </c>
      <c r="F28" s="56">
        <f t="shared" si="0"/>
        <v>0.89757830137726091</v>
      </c>
      <c r="G28" s="122">
        <f>IF(D28="",0,RANK($F28,F27:F28,0))</f>
        <v>2</v>
      </c>
      <c r="H28" s="84"/>
      <c r="I28" s="84"/>
      <c r="J28" s="84"/>
      <c r="K28" s="84"/>
      <c r="L28" s="84"/>
      <c r="M28" s="84"/>
      <c r="N28" s="84"/>
      <c r="O28" s="84"/>
    </row>
    <row r="29" spans="1:15" ht="17.5" x14ac:dyDescent="0.45">
      <c r="A29" s="89">
        <v>53</v>
      </c>
      <c r="B29" s="89">
        <v>42227</v>
      </c>
      <c r="C29" s="70" t="s">
        <v>384</v>
      </c>
      <c r="D29" s="57">
        <f>IFERROR(VLOOKUP(B29,'Vta RdV'!$F$3:$G$999,2,0),0)</f>
        <v>14169.94</v>
      </c>
      <c r="E29" s="57">
        <f>VLOOKUP(B29,Objetivos!$D$5:$E$169,2,0)</f>
        <v>10789.48045090909</v>
      </c>
      <c r="F29" s="58">
        <f t="shared" si="0"/>
        <v>1.3133106885425685</v>
      </c>
      <c r="G29" s="123">
        <f>IF(D29="",0,RANK($F29,F29:F30,0))</f>
        <v>1</v>
      </c>
      <c r="H29" s="84"/>
      <c r="I29" s="84"/>
      <c r="J29" s="84"/>
      <c r="K29" s="84"/>
      <c r="L29" s="84"/>
      <c r="M29" s="84"/>
      <c r="N29" s="84"/>
      <c r="O29" s="84"/>
    </row>
    <row r="30" spans="1:15" ht="18" thickBot="1" x14ac:dyDescent="0.5">
      <c r="A30" s="90">
        <v>53</v>
      </c>
      <c r="B30" s="90">
        <v>42377</v>
      </c>
      <c r="C30" s="71" t="s">
        <v>386</v>
      </c>
      <c r="D30" s="59">
        <f>IFERROR(VLOOKUP(B30,'Vta RdV'!$F$3:$G$999,2,0),0)</f>
        <v>13247.08</v>
      </c>
      <c r="E30" s="59">
        <f>VLOOKUP(B30,Objetivos!$D$5:$E$169,2,0)</f>
        <v>15991.096770909091</v>
      </c>
      <c r="F30" s="60">
        <f t="shared" si="0"/>
        <v>0.82840346661518616</v>
      </c>
      <c r="G30" s="124">
        <f>IF(D30="",0,RANK($F30,F29:F30,0))</f>
        <v>2</v>
      </c>
      <c r="H30" s="84"/>
      <c r="I30" s="84"/>
      <c r="J30" s="84"/>
      <c r="K30" s="84"/>
      <c r="L30" s="84"/>
      <c r="M30" s="84"/>
      <c r="N30" s="84"/>
      <c r="O30" s="84"/>
    </row>
    <row r="31" spans="1:15" ht="17.5" x14ac:dyDescent="0.45">
      <c r="A31" s="87">
        <v>53</v>
      </c>
      <c r="B31" s="87">
        <v>805</v>
      </c>
      <c r="C31" s="68" t="s">
        <v>790</v>
      </c>
      <c r="D31" s="53">
        <f>IFERROR(VLOOKUP(B31,'Vta RdV'!$F$3:$G$999,2,0),0)</f>
        <v>12354.26</v>
      </c>
      <c r="E31" s="53">
        <f>VLOOKUP(B31,Objetivos!$D$5:$E$169,2,0)</f>
        <v>17977.975563636362</v>
      </c>
      <c r="F31" s="61">
        <f t="shared" si="0"/>
        <v>0.68718860787577651</v>
      </c>
      <c r="G31" s="120">
        <f>IF(D31="",0,RANK($F31,F31:F32,0))</f>
        <v>2</v>
      </c>
      <c r="H31" s="84"/>
      <c r="I31" s="84"/>
      <c r="J31" s="84"/>
      <c r="K31" s="84"/>
      <c r="L31" s="84"/>
      <c r="M31" s="84"/>
      <c r="N31" s="84"/>
      <c r="O31" s="84"/>
    </row>
    <row r="32" spans="1:15" ht="18" thickBot="1" x14ac:dyDescent="0.5">
      <c r="A32" s="88">
        <v>53</v>
      </c>
      <c r="B32" s="88">
        <v>6603</v>
      </c>
      <c r="C32" s="69" t="s">
        <v>387</v>
      </c>
      <c r="D32" s="55">
        <f>IFERROR(VLOOKUP(B32,'Vta RdV'!$F$3:$G$999,2,0),0)</f>
        <v>12977.38</v>
      </c>
      <c r="E32" s="55">
        <f>VLOOKUP(B32,Objetivos!$D$5:$E$169,2,0)</f>
        <v>17419.250516363638</v>
      </c>
      <c r="F32" s="56">
        <f t="shared" si="0"/>
        <v>0.74500220246611948</v>
      </c>
      <c r="G32" s="122">
        <f>IF(D32="",0,RANK($F32,F31:F32,0))</f>
        <v>1</v>
      </c>
      <c r="H32" s="84"/>
      <c r="I32" s="84"/>
      <c r="J32" s="84"/>
      <c r="K32" s="84"/>
      <c r="L32" s="84"/>
      <c r="M32" s="84"/>
      <c r="N32" s="84"/>
      <c r="O32" s="84"/>
    </row>
    <row r="33" spans="1:15" ht="17.5" x14ac:dyDescent="0.45">
      <c r="A33" s="89">
        <v>53</v>
      </c>
      <c r="B33" s="89">
        <v>52434</v>
      </c>
      <c r="C33" s="70" t="s">
        <v>388</v>
      </c>
      <c r="D33" s="57">
        <f>IFERROR(VLOOKUP(B33,'Vta RdV'!$F$3:$G$999,2,0),0)</f>
        <v>13108</v>
      </c>
      <c r="E33" s="57">
        <f>VLOOKUP(B33,Objetivos!$D$5:$E$169,2,0)</f>
        <v>14555.419534545455</v>
      </c>
      <c r="F33" s="58">
        <f t="shared" si="0"/>
        <v>0.90055803399481638</v>
      </c>
      <c r="G33" s="123">
        <f>IF(D33="",0,RANK($F33,F33:F34,0))</f>
        <v>2</v>
      </c>
      <c r="H33" s="84"/>
      <c r="I33" s="84"/>
      <c r="J33" s="84"/>
      <c r="K33" s="84"/>
      <c r="L33" s="84"/>
      <c r="M33" s="84"/>
      <c r="N33" s="84"/>
      <c r="O33" s="84"/>
    </row>
    <row r="34" spans="1:15" ht="18" thickBot="1" x14ac:dyDescent="0.5">
      <c r="A34" s="90">
        <v>53</v>
      </c>
      <c r="B34" s="90">
        <v>7509</v>
      </c>
      <c r="C34" s="71" t="s">
        <v>385</v>
      </c>
      <c r="D34" s="59">
        <f>IFERROR(VLOOKUP(B34,'Vta RdV'!$F$3:$G$999,2,0),0)</f>
        <v>29310.560000000001</v>
      </c>
      <c r="E34" s="59">
        <f>VLOOKUP(B34,Objetivos!$D$5:$E$169,2,0)</f>
        <v>30465.775112727268</v>
      </c>
      <c r="F34" s="60">
        <f t="shared" si="0"/>
        <v>0.96208154532576895</v>
      </c>
      <c r="G34" s="124">
        <f>IF(D34="",0,RANK($F34,F33:F34,0))</f>
        <v>1</v>
      </c>
      <c r="H34" s="84"/>
      <c r="I34" s="84"/>
      <c r="J34" s="84"/>
      <c r="K34" s="84"/>
      <c r="L34" s="84"/>
      <c r="M34" s="84"/>
      <c r="N34" s="84"/>
      <c r="O34" s="84"/>
    </row>
    <row r="35" spans="1:15" ht="17.5" x14ac:dyDescent="0.45">
      <c r="A35" s="87">
        <v>55</v>
      </c>
      <c r="B35" s="87">
        <v>5454</v>
      </c>
      <c r="C35" s="68" t="s">
        <v>777</v>
      </c>
      <c r="D35" s="53">
        <f>IFERROR(VLOOKUP(B35,'Vta RdV'!$F$3:$G$999,2,0),0)</f>
        <v>30757.84</v>
      </c>
      <c r="E35" s="53">
        <f>VLOOKUP(B35,Objetivos!$D$5:$E$169,2,0)</f>
        <v>26808.419243636363</v>
      </c>
      <c r="F35" s="61">
        <f t="shared" si="0"/>
        <v>1.14732016537309</v>
      </c>
      <c r="G35" s="120">
        <f>IF(D35="",0,RANK($F35,F35:F36,0))</f>
        <v>1</v>
      </c>
      <c r="H35" s="84"/>
      <c r="I35" s="84"/>
      <c r="J35" s="84"/>
      <c r="K35" s="84"/>
      <c r="L35" s="84"/>
      <c r="M35" s="84"/>
      <c r="N35" s="84"/>
      <c r="O35" s="84"/>
    </row>
    <row r="36" spans="1:15" ht="18" thickBot="1" x14ac:dyDescent="0.5">
      <c r="A36" s="88">
        <v>55</v>
      </c>
      <c r="B36" s="88">
        <v>239</v>
      </c>
      <c r="C36" s="69" t="s">
        <v>395</v>
      </c>
      <c r="D36" s="55">
        <f>IFERROR(VLOOKUP(B36,'Vta RdV'!$F$3:$G$999,2,0),0)</f>
        <v>15377.07</v>
      </c>
      <c r="E36" s="55">
        <f>VLOOKUP(B36,Objetivos!$D$5:$E$169,2,0)</f>
        <v>18173.950509090908</v>
      </c>
      <c r="F36" s="56">
        <f t="shared" si="0"/>
        <v>0.84610497823839337</v>
      </c>
      <c r="G36" s="122">
        <f>IF(D36="",0,RANK($F36,F35:F36,0))</f>
        <v>2</v>
      </c>
      <c r="H36" s="84"/>
      <c r="I36" s="84"/>
      <c r="J36" s="84"/>
      <c r="K36" s="84"/>
      <c r="L36" s="84"/>
      <c r="M36" s="84"/>
      <c r="N36" s="84"/>
      <c r="O36" s="84"/>
    </row>
    <row r="37" spans="1:15" ht="17.5" x14ac:dyDescent="0.45">
      <c r="A37" s="89">
        <v>55</v>
      </c>
      <c r="B37" s="89">
        <v>5830</v>
      </c>
      <c r="C37" s="70" t="s">
        <v>399</v>
      </c>
      <c r="D37" s="57">
        <f>IFERROR(VLOOKUP(B37,'Vta RdV'!$F$3:$G$999,2,0),0)</f>
        <v>11957.92</v>
      </c>
      <c r="E37" s="57">
        <f>VLOOKUP(B37,Objetivos!$D$5:$E$169,2,0)</f>
        <v>9310.8615490909087</v>
      </c>
      <c r="F37" s="58">
        <f t="shared" si="0"/>
        <v>1.2842979070145817</v>
      </c>
      <c r="G37" s="123">
        <f>IF(D37="",0,RANK($F37,F37:F38,0))</f>
        <v>1</v>
      </c>
      <c r="H37" s="84"/>
      <c r="I37" s="84"/>
      <c r="J37" s="84"/>
      <c r="K37" s="84"/>
      <c r="L37" s="84"/>
      <c r="M37" s="84"/>
      <c r="N37" s="84"/>
      <c r="O37" s="84"/>
    </row>
    <row r="38" spans="1:15" ht="18" thickBot="1" x14ac:dyDescent="0.5">
      <c r="A38" s="90">
        <v>55</v>
      </c>
      <c r="B38" s="90">
        <v>270</v>
      </c>
      <c r="C38" s="71" t="s">
        <v>396</v>
      </c>
      <c r="D38" s="59">
        <f>IFERROR(VLOOKUP(B38,'Vta RdV'!$F$3:$G$999,2,0),0)</f>
        <v>20420.62</v>
      </c>
      <c r="E38" s="59">
        <f>VLOOKUP(B38,Objetivos!$D$5:$E$169,2,0)</f>
        <v>29729.273381818184</v>
      </c>
      <c r="F38" s="60">
        <f t="shared" si="0"/>
        <v>0.68688594361976008</v>
      </c>
      <c r="G38" s="124">
        <f>IF(D38="",0,RANK($F38,F37:F38,0))</f>
        <v>2</v>
      </c>
      <c r="H38" s="84"/>
      <c r="I38" s="84"/>
      <c r="J38" s="84"/>
      <c r="K38" s="84"/>
      <c r="L38" s="84"/>
      <c r="M38" s="84"/>
      <c r="N38" s="84"/>
      <c r="O38" s="84"/>
    </row>
    <row r="39" spans="1:15" ht="17.5" x14ac:dyDescent="0.45">
      <c r="A39" s="87">
        <v>55</v>
      </c>
      <c r="B39" s="87">
        <v>50248</v>
      </c>
      <c r="C39" s="68" t="s">
        <v>398</v>
      </c>
      <c r="D39" s="53">
        <f>IFERROR(VLOOKUP(B39,'Vta RdV'!$F$3:$G$999,2,0),0)</f>
        <v>10670.95</v>
      </c>
      <c r="E39" s="53">
        <f>VLOOKUP(B39,Objetivos!$D$5:$E$169,2,0)</f>
        <v>9530.1348581818183</v>
      </c>
      <c r="F39" s="61">
        <f t="shared" si="0"/>
        <v>1.1197060858838497</v>
      </c>
      <c r="G39" s="120">
        <f>IF(D39="",0,RANK($F39,F39:F40,0))</f>
        <v>1</v>
      </c>
      <c r="H39" s="84"/>
      <c r="I39" s="84"/>
      <c r="J39" s="84"/>
      <c r="K39" s="84"/>
      <c r="L39" s="84"/>
      <c r="M39" s="84"/>
      <c r="N39" s="84"/>
      <c r="O39" s="84"/>
    </row>
    <row r="40" spans="1:15" ht="18" thickBot="1" x14ac:dyDescent="0.5">
      <c r="A40" s="88">
        <v>55</v>
      </c>
      <c r="B40" s="88">
        <v>1767</v>
      </c>
      <c r="C40" s="69" t="s">
        <v>391</v>
      </c>
      <c r="D40" s="55">
        <f>IFERROR(VLOOKUP(B40,'Vta RdV'!$F$3:$G$999,2,0),0)</f>
        <v>16431.2</v>
      </c>
      <c r="E40" s="55">
        <f>VLOOKUP(B40,Objetivos!$D$5:$E$169,2,0)</f>
        <v>23305.052712727273</v>
      </c>
      <c r="F40" s="56">
        <f t="shared" si="0"/>
        <v>0.70504882364100607</v>
      </c>
      <c r="G40" s="122">
        <f>IF(D40="",0,RANK($F40,F39:F40,0))</f>
        <v>2</v>
      </c>
      <c r="H40" s="84"/>
      <c r="I40" s="84"/>
      <c r="J40" s="84"/>
      <c r="K40" s="84"/>
      <c r="L40" s="84"/>
      <c r="M40" s="84"/>
      <c r="N40" s="84"/>
      <c r="O40" s="84"/>
    </row>
    <row r="41" spans="1:15" ht="17.5" x14ac:dyDescent="0.45">
      <c r="A41" s="89">
        <v>55</v>
      </c>
      <c r="B41" s="89">
        <v>5870</v>
      </c>
      <c r="C41" s="70" t="s">
        <v>397</v>
      </c>
      <c r="D41" s="57">
        <f>IFERROR(VLOOKUP(B41,'Vta RdV'!$F$3:$G$999,2,0),0)</f>
        <v>25117.48</v>
      </c>
      <c r="E41" s="57">
        <f>VLOOKUP(B41,Objetivos!$D$5:$E$169,2,0)</f>
        <v>37335.357883636359</v>
      </c>
      <c r="F41" s="58">
        <f t="shared" si="0"/>
        <v>0.67275316010854924</v>
      </c>
      <c r="G41" s="123">
        <f>IF(D41="",0,RANK($F41,F41:F42,0))</f>
        <v>1</v>
      </c>
      <c r="H41" s="84"/>
      <c r="I41" s="84"/>
      <c r="J41" s="84"/>
      <c r="K41" s="84"/>
      <c r="L41" s="84"/>
      <c r="M41" s="84"/>
      <c r="N41" s="84"/>
      <c r="O41" s="84"/>
    </row>
    <row r="42" spans="1:15" ht="18" thickBot="1" x14ac:dyDescent="0.5">
      <c r="A42" s="90">
        <v>55</v>
      </c>
      <c r="B42" s="90">
        <v>58558</v>
      </c>
      <c r="C42" s="71" t="s">
        <v>394</v>
      </c>
      <c r="D42" s="59">
        <f>IFERROR(VLOOKUP(B42,'Vta RdV'!$F$3:$G$999,2,0),0)</f>
        <v>4451.53</v>
      </c>
      <c r="E42" s="59">
        <f>VLOOKUP(B42,Objetivos!$D$5:$E$169,2,0)</f>
        <v>7467.9508727272732</v>
      </c>
      <c r="F42" s="60">
        <f t="shared" si="0"/>
        <v>0.59608453187029531</v>
      </c>
      <c r="G42" s="124">
        <f>IF(D42="",0,RANK($F42,F41:F42,0))</f>
        <v>2</v>
      </c>
      <c r="H42" s="84"/>
      <c r="I42" s="84"/>
      <c r="J42" s="84"/>
      <c r="K42" s="84"/>
      <c r="L42" s="84"/>
      <c r="M42" s="84"/>
      <c r="N42" s="84"/>
      <c r="O42" s="84"/>
    </row>
    <row r="43" spans="1:15" ht="17.5" x14ac:dyDescent="0.45">
      <c r="A43" s="87">
        <v>55</v>
      </c>
      <c r="B43" s="87">
        <v>6656</v>
      </c>
      <c r="C43" s="68" t="s">
        <v>390</v>
      </c>
      <c r="D43" s="53">
        <f>IFERROR(VLOOKUP(B43,'Vta RdV'!$F$3:$G$999,2,0),0)</f>
        <v>18996.57</v>
      </c>
      <c r="E43" s="53">
        <f>VLOOKUP(B43,Objetivos!$D$5:$E$169,2,0)</f>
        <v>17259.925170909093</v>
      </c>
      <c r="F43" s="61">
        <f t="shared" si="0"/>
        <v>1.1006171702307233</v>
      </c>
      <c r="G43" s="120">
        <f>IF(D43="",0,RANK($F43,F43:F44,0))</f>
        <v>2</v>
      </c>
      <c r="H43" s="84"/>
      <c r="I43" s="84"/>
      <c r="J43" s="84"/>
      <c r="K43" s="84"/>
      <c r="L43" s="84"/>
      <c r="M43" s="84"/>
      <c r="N43" s="84"/>
      <c r="O43" s="84"/>
    </row>
    <row r="44" spans="1:15" ht="18" thickBot="1" x14ac:dyDescent="0.5">
      <c r="A44" s="88">
        <v>55</v>
      </c>
      <c r="B44" s="88">
        <v>1742</v>
      </c>
      <c r="C44" s="69" t="s">
        <v>389</v>
      </c>
      <c r="D44" s="55">
        <f>IFERROR(VLOOKUP(B44,'Vta RdV'!$F$3:$G$999,2,0),0)</f>
        <v>25043.89</v>
      </c>
      <c r="E44" s="55">
        <f>VLOOKUP(B44,Objetivos!$D$5:$E$169,2,0)</f>
        <v>21633.983098181823</v>
      </c>
      <c r="F44" s="56">
        <f t="shared" si="0"/>
        <v>1.1576180810691654</v>
      </c>
      <c r="G44" s="122">
        <f>IF(D44="",0,RANK($F44,F43:F44,0))</f>
        <v>1</v>
      </c>
      <c r="H44" s="84"/>
      <c r="I44" s="84"/>
      <c r="J44" s="84"/>
      <c r="K44" s="84"/>
      <c r="L44" s="84"/>
      <c r="M44" s="84"/>
      <c r="N44" s="84"/>
      <c r="O44" s="84"/>
    </row>
    <row r="45" spans="1:15" ht="17.5" x14ac:dyDescent="0.45">
      <c r="A45" s="89">
        <v>55</v>
      </c>
      <c r="B45" s="89">
        <v>1789</v>
      </c>
      <c r="C45" s="70" t="s">
        <v>393</v>
      </c>
      <c r="D45" s="57">
        <f>IFERROR(VLOOKUP(B45,'Vta RdV'!$F$3:$G$999,2,0),0)</f>
        <v>25874.9</v>
      </c>
      <c r="E45" s="57">
        <f>VLOOKUP(B45,Objetivos!$D$5:$E$169,2,0)</f>
        <v>14306.985294545455</v>
      </c>
      <c r="F45" s="58">
        <f t="shared" si="0"/>
        <v>1.8085501220068227</v>
      </c>
      <c r="G45" s="123">
        <f>IF(D45="",0,RANK($F45,F45:F46,0))</f>
        <v>1</v>
      </c>
      <c r="H45" s="84"/>
      <c r="I45" s="84"/>
      <c r="J45" s="84"/>
      <c r="K45" s="84"/>
      <c r="L45" s="84"/>
      <c r="M45" s="84"/>
      <c r="N45" s="84"/>
      <c r="O45" s="84"/>
    </row>
    <row r="46" spans="1:15" ht="18" thickBot="1" x14ac:dyDescent="0.5">
      <c r="A46" s="90">
        <v>55</v>
      </c>
      <c r="B46" s="90">
        <v>3755</v>
      </c>
      <c r="C46" s="71" t="s">
        <v>392</v>
      </c>
      <c r="D46" s="59">
        <f>IFERROR(VLOOKUP(B46,'Vta RdV'!$F$3:$G$999,2,0),0)</f>
        <v>16844.740000000002</v>
      </c>
      <c r="E46" s="59">
        <f>VLOOKUP(B46,Objetivos!$D$5:$E$169,2,0)</f>
        <v>19911.802254545459</v>
      </c>
      <c r="F46" s="60">
        <f t="shared" si="0"/>
        <v>0.84596762184872998</v>
      </c>
      <c r="G46" s="124">
        <f>IF(D46="",0,RANK($F46,F45:F46,0))</f>
        <v>2</v>
      </c>
      <c r="H46" s="84"/>
      <c r="I46" s="84"/>
      <c r="J46" s="84"/>
      <c r="K46" s="84"/>
      <c r="L46" s="84"/>
      <c r="M46" s="84"/>
      <c r="N46" s="84"/>
      <c r="O46" s="84"/>
    </row>
    <row r="47" spans="1:15" ht="17.5" x14ac:dyDescent="0.45">
      <c r="A47" s="87">
        <v>56</v>
      </c>
      <c r="B47" s="87">
        <v>52971</v>
      </c>
      <c r="C47" s="68" t="s">
        <v>786</v>
      </c>
      <c r="D47" s="53">
        <f>IFERROR(VLOOKUP(B47,'Vta RdV'!$F$3:$G$999,2,0),0)</f>
        <v>21911.31</v>
      </c>
      <c r="E47" s="53">
        <f>VLOOKUP(B47,Objetivos!$D$5:$E$169,2,0)</f>
        <v>23739.777272727275</v>
      </c>
      <c r="F47" s="61">
        <f t="shared" si="0"/>
        <v>0.92297875200253654</v>
      </c>
      <c r="G47" s="120">
        <f>IF(D47="",0,RANK($F47,F47:F48,0))</f>
        <v>2</v>
      </c>
      <c r="H47" s="84"/>
      <c r="I47" s="84"/>
      <c r="J47" s="84"/>
      <c r="K47" s="84"/>
      <c r="L47" s="84"/>
      <c r="M47" s="84"/>
      <c r="N47" s="84"/>
      <c r="O47" s="84"/>
    </row>
    <row r="48" spans="1:15" ht="18" thickBot="1" x14ac:dyDescent="0.5">
      <c r="A48" s="88">
        <v>56</v>
      </c>
      <c r="B48" s="88">
        <v>5817</v>
      </c>
      <c r="C48" s="69" t="s">
        <v>787</v>
      </c>
      <c r="D48" s="55">
        <f>IFERROR(VLOOKUP(B48,'Vta RdV'!$F$3:$G$999,2,0),0)</f>
        <v>30842.12</v>
      </c>
      <c r="E48" s="55">
        <f>VLOOKUP(B48,Objetivos!$D$5:$E$169,2,0)</f>
        <v>28670.044509090912</v>
      </c>
      <c r="F48" s="56">
        <f t="shared" si="0"/>
        <v>1.0757611481984393</v>
      </c>
      <c r="G48" s="122">
        <f>IF(D48="",0,RANK($F48,F47:F48,0))</f>
        <v>1</v>
      </c>
      <c r="H48" s="84"/>
      <c r="I48" s="84"/>
      <c r="J48" s="84"/>
      <c r="K48" s="84"/>
      <c r="L48" s="84"/>
      <c r="M48" s="84"/>
      <c r="N48" s="84"/>
      <c r="O48" s="84"/>
    </row>
    <row r="49" spans="1:15" ht="17.5" x14ac:dyDescent="0.45">
      <c r="A49" s="89">
        <v>56</v>
      </c>
      <c r="B49" s="89">
        <v>4883</v>
      </c>
      <c r="C49" s="70" t="s">
        <v>404</v>
      </c>
      <c r="D49" s="57">
        <f>IFERROR(VLOOKUP(B49,'Vta RdV'!$F$3:$G$999,2,0),0)</f>
        <v>44601.73</v>
      </c>
      <c r="E49" s="57">
        <f>VLOOKUP(B49,Objetivos!$D$5:$E$169,2,0)</f>
        <v>20524.572850909088</v>
      </c>
      <c r="F49" s="58">
        <f t="shared" si="0"/>
        <v>2.1730893170828876</v>
      </c>
      <c r="G49" s="123">
        <f>IF(D49="",0,RANK($F49,F49:F50,0))</f>
        <v>1</v>
      </c>
      <c r="H49" s="84"/>
      <c r="I49" s="84"/>
      <c r="J49" s="84"/>
      <c r="K49" s="84"/>
      <c r="L49" s="84"/>
      <c r="M49" s="84"/>
      <c r="N49" s="84"/>
      <c r="O49" s="84"/>
    </row>
    <row r="50" spans="1:15" ht="18" thickBot="1" x14ac:dyDescent="0.5">
      <c r="A50" s="90">
        <v>56</v>
      </c>
      <c r="B50" s="90">
        <v>1533</v>
      </c>
      <c r="C50" s="71" t="s">
        <v>401</v>
      </c>
      <c r="D50" s="59">
        <f>IFERROR(VLOOKUP(B50,'Vta RdV'!$F$3:$G$999,2,0),0)</f>
        <v>17187.490000000002</v>
      </c>
      <c r="E50" s="59">
        <f>VLOOKUP(B50,Objetivos!$D$5:$E$169,2,0)</f>
        <v>23718.48804363636</v>
      </c>
      <c r="F50" s="60">
        <f t="shared" si="0"/>
        <v>0.72464526273256202</v>
      </c>
      <c r="G50" s="124">
        <f>IF(D50="",0,RANK($F50,F49:F50,0))</f>
        <v>2</v>
      </c>
      <c r="H50" s="84"/>
      <c r="I50" s="84"/>
      <c r="J50" s="84"/>
      <c r="K50" s="84"/>
      <c r="L50" s="84"/>
      <c r="M50" s="84"/>
      <c r="N50" s="84"/>
      <c r="O50" s="84"/>
    </row>
    <row r="51" spans="1:15" ht="17.5" x14ac:dyDescent="0.45">
      <c r="A51" s="87">
        <v>56</v>
      </c>
      <c r="B51" s="87">
        <v>7972</v>
      </c>
      <c r="C51" s="68" t="s">
        <v>402</v>
      </c>
      <c r="D51" s="53">
        <f>IFERROR(VLOOKUP(B51,'Vta RdV'!$F$3:$G$999,2,0),0)</f>
        <v>24804.17</v>
      </c>
      <c r="E51" s="53">
        <f>VLOOKUP(B51,Objetivos!$D$5:$E$169,2,0)</f>
        <v>21867.322960000005</v>
      </c>
      <c r="F51" s="61">
        <f t="shared" si="0"/>
        <v>1.1343029983767154</v>
      </c>
      <c r="G51" s="120">
        <f>IF(D51="",0,RANK($F51,F51:F52,0))</f>
        <v>1</v>
      </c>
      <c r="H51" s="84"/>
      <c r="I51" s="84"/>
      <c r="J51" s="84"/>
      <c r="K51" s="84"/>
      <c r="L51" s="84"/>
      <c r="M51" s="84"/>
      <c r="N51" s="84"/>
      <c r="O51" s="84"/>
    </row>
    <row r="52" spans="1:15" ht="18" thickBot="1" x14ac:dyDescent="0.5">
      <c r="A52" s="88">
        <v>56</v>
      </c>
      <c r="B52" s="88">
        <v>42235</v>
      </c>
      <c r="C52" s="69" t="s">
        <v>788</v>
      </c>
      <c r="D52" s="55">
        <f>IFERROR(VLOOKUP(B52,'Vta RdV'!$F$3:$G$999,2,0),0)</f>
        <v>17216.25</v>
      </c>
      <c r="E52" s="55">
        <f>VLOOKUP(B52,Objetivos!$D$5:$E$169,2,0)</f>
        <v>16560.504560000001</v>
      </c>
      <c r="F52" s="56">
        <f t="shared" si="0"/>
        <v>1.0395969481258365</v>
      </c>
      <c r="G52" s="122">
        <f>IF(D52="",0,RANK($F52,F52:F53,0))</f>
        <v>1</v>
      </c>
      <c r="H52" s="84"/>
      <c r="I52" s="84"/>
      <c r="J52" s="84"/>
      <c r="K52" s="84"/>
      <c r="L52" s="84"/>
      <c r="M52" s="84"/>
      <c r="N52" s="84"/>
      <c r="O52" s="84"/>
    </row>
    <row r="53" spans="1:15" ht="17.5" x14ac:dyDescent="0.45">
      <c r="A53" s="89">
        <v>56</v>
      </c>
      <c r="B53" s="89">
        <v>39781</v>
      </c>
      <c r="C53" s="70" t="s">
        <v>403</v>
      </c>
      <c r="D53" s="57">
        <f>IFERROR(VLOOKUP(B53,'Vta RdV'!$F$3:$G$999,2,0),0)</f>
        <v>16806.169999999998</v>
      </c>
      <c r="E53" s="57">
        <f>VLOOKUP(B53,Objetivos!$D$5:$E$169,2,0)</f>
        <v>18320.386690909094</v>
      </c>
      <c r="F53" s="58">
        <f t="shared" si="0"/>
        <v>0.91734799508023068</v>
      </c>
      <c r="G53" s="123">
        <f>IF(D53="",0,RANK($F53,F53:F54,0))</f>
        <v>1</v>
      </c>
      <c r="H53" s="84"/>
      <c r="I53" s="84"/>
      <c r="J53" s="84"/>
      <c r="K53" s="84"/>
      <c r="L53" s="84"/>
      <c r="M53" s="84"/>
      <c r="N53" s="84"/>
      <c r="O53" s="84"/>
    </row>
    <row r="54" spans="1:15" ht="18" thickBot="1" x14ac:dyDescent="0.5">
      <c r="A54" s="90">
        <v>56</v>
      </c>
      <c r="B54" s="90">
        <v>1531</v>
      </c>
      <c r="C54" s="71" t="s">
        <v>400</v>
      </c>
      <c r="D54" s="59">
        <f>IFERROR(VLOOKUP(B54,'Vta RdV'!$F$3:$G$999,2,0),0)</f>
        <v>11985.37</v>
      </c>
      <c r="E54" s="59">
        <f>VLOOKUP(B54,Objetivos!$D$5:$E$169,2,0)</f>
        <v>14661.489709090909</v>
      </c>
      <c r="F54" s="60">
        <f t="shared" si="0"/>
        <v>0.81747286515969997</v>
      </c>
      <c r="G54" s="124">
        <f>IF(D54="",0,RANK($F54,F53:F54,0))</f>
        <v>2</v>
      </c>
      <c r="H54" s="84"/>
      <c r="I54" s="84"/>
      <c r="J54" s="84"/>
      <c r="K54" s="84"/>
      <c r="L54" s="84"/>
      <c r="M54" s="84"/>
      <c r="N54" s="84"/>
      <c r="O54" s="84"/>
    </row>
    <row r="55" spans="1:15" ht="17.5" x14ac:dyDescent="0.45">
      <c r="A55" s="87">
        <v>56</v>
      </c>
      <c r="B55" s="87">
        <v>3529</v>
      </c>
      <c r="C55" s="68" t="s">
        <v>789</v>
      </c>
      <c r="D55" s="53">
        <f>IFERROR(VLOOKUP(B55,'Vta RdV'!$F$3:$G$999,2,0),0)</f>
        <v>15740.58</v>
      </c>
      <c r="E55" s="53">
        <f>VLOOKUP(B55,Objetivos!$D$5:$E$169,2,0)</f>
        <v>10769.82296727273</v>
      </c>
      <c r="F55" s="61">
        <f t="shared" si="0"/>
        <v>1.4615449156251106</v>
      </c>
      <c r="G55" s="120">
        <f>IF(D55="",0,RANK($F55,F55:F57,0))</f>
        <v>1</v>
      </c>
      <c r="H55" s="84"/>
      <c r="I55" s="84"/>
      <c r="J55" s="84"/>
      <c r="K55" s="84"/>
      <c r="L55" s="84"/>
      <c r="M55" s="84"/>
      <c r="N55" s="84"/>
      <c r="O55" s="84"/>
    </row>
    <row r="56" spans="1:15" ht="17.5" x14ac:dyDescent="0.45">
      <c r="A56" s="93">
        <v>56</v>
      </c>
      <c r="B56" s="93">
        <v>503</v>
      </c>
      <c r="C56" s="74" t="s">
        <v>405</v>
      </c>
      <c r="D56" s="53">
        <f>IFERROR(VLOOKUP(B56,'Vta RdV'!$F$3:$G$999,2,0),0)</f>
        <v>16053.06</v>
      </c>
      <c r="E56" s="53">
        <f>VLOOKUP(B56,Objetivos!$D$5:$E$169,2,0)</f>
        <v>18579.394952727274</v>
      </c>
      <c r="F56" s="61">
        <f t="shared" ref="F56" si="1">+D56/E56</f>
        <v>0.86402490720740965</v>
      </c>
      <c r="G56" s="120">
        <f>IF(D56="",0,RANK($F56,F55:F57,0))</f>
        <v>2</v>
      </c>
      <c r="H56" s="84"/>
      <c r="I56" s="84"/>
      <c r="J56" s="84"/>
      <c r="K56" s="84"/>
      <c r="L56" s="84"/>
      <c r="M56" s="84"/>
      <c r="N56" s="84"/>
      <c r="O56" s="84"/>
    </row>
    <row r="57" spans="1:15" ht="18" thickBot="1" x14ac:dyDescent="0.5">
      <c r="A57" s="93">
        <v>56</v>
      </c>
      <c r="B57" s="93">
        <v>52508</v>
      </c>
      <c r="C57" s="76" t="s">
        <v>406</v>
      </c>
      <c r="D57" s="66">
        <f>IFERROR(VLOOKUP(B57,'Vta RdV'!$F$3:$G$999,2,0),0)</f>
        <v>16470.400000000001</v>
      </c>
      <c r="E57" s="66">
        <f>VLOOKUP(B57,Objetivos!$D$5:$E$169,2,0)</f>
        <v>20194.213352727271</v>
      </c>
      <c r="F57" s="67">
        <f t="shared" si="0"/>
        <v>0.81559997967316911</v>
      </c>
      <c r="G57" s="121">
        <f>IF(D57="",0,RANK($F57,F55:F57,0))</f>
        <v>3</v>
      </c>
      <c r="H57" s="84"/>
      <c r="I57" s="84"/>
      <c r="J57" s="84"/>
      <c r="K57" s="84"/>
      <c r="L57" s="84"/>
      <c r="M57" s="84"/>
      <c r="N57" s="84"/>
      <c r="O57" s="84"/>
    </row>
    <row r="58" spans="1:15" ht="17.5" x14ac:dyDescent="0.45">
      <c r="A58" s="94">
        <v>57</v>
      </c>
      <c r="B58" s="98">
        <v>6</v>
      </c>
      <c r="C58" s="80" t="s">
        <v>408</v>
      </c>
      <c r="D58" s="81">
        <f>IFERROR(VLOOKUP(B58,'Vta RdV'!$F$3:$G$999,2,0),0)</f>
        <v>14011.45</v>
      </c>
      <c r="E58" s="81">
        <f>VLOOKUP(B58,Objetivos!$D$5:$E$169,2,0)</f>
        <v>23544.079694545457</v>
      </c>
      <c r="F58" s="82">
        <f t="shared" si="0"/>
        <v>0.59511563763718001</v>
      </c>
      <c r="G58" s="127">
        <f>IF(D58="",0,RANK($F58,F58:F59,0))</f>
        <v>2</v>
      </c>
      <c r="H58" s="84"/>
      <c r="I58" s="84"/>
      <c r="J58" s="84"/>
      <c r="K58" s="84"/>
      <c r="L58" s="84"/>
      <c r="M58" s="84"/>
      <c r="N58" s="84"/>
      <c r="O58" s="84"/>
    </row>
    <row r="59" spans="1:15" ht="18" thickBot="1" x14ac:dyDescent="0.5">
      <c r="A59" s="95">
        <v>57</v>
      </c>
      <c r="B59" s="90">
        <v>12</v>
      </c>
      <c r="C59" s="83" t="s">
        <v>407</v>
      </c>
      <c r="D59" s="59">
        <f>IFERROR(VLOOKUP(B59,'Vta RdV'!$F$3:$G$999,2,0),0)</f>
        <v>15807.76</v>
      </c>
      <c r="E59" s="59">
        <f>VLOOKUP(B59,Objetivos!$D$5:$E$169,2,0)</f>
        <v>20204.218421818183</v>
      </c>
      <c r="F59" s="60">
        <f t="shared" si="0"/>
        <v>0.78239898569545641</v>
      </c>
      <c r="G59" s="124">
        <f>IF(D59="",0,RANK($F59,F58:F59,0))</f>
        <v>1</v>
      </c>
      <c r="H59" s="84"/>
      <c r="I59" s="84"/>
      <c r="J59" s="84"/>
      <c r="K59" s="84"/>
      <c r="L59" s="84"/>
      <c r="M59" s="84"/>
      <c r="N59" s="84"/>
      <c r="O59" s="84"/>
    </row>
    <row r="60" spans="1:15" ht="17.5" x14ac:dyDescent="0.45">
      <c r="A60" s="96">
        <v>57</v>
      </c>
      <c r="B60" s="96">
        <v>545</v>
      </c>
      <c r="C60" s="77" t="s">
        <v>415</v>
      </c>
      <c r="D60" s="78">
        <f>IFERROR(VLOOKUP(B60,'Vta RdV'!$F$3:$G$999,2,0),0)</f>
        <v>13632.56</v>
      </c>
      <c r="E60" s="78">
        <f>VLOOKUP(B60,Objetivos!$D$5:$E$169,2,0)</f>
        <v>17538.829549090915</v>
      </c>
      <c r="F60" s="79">
        <f t="shared" ref="F60:F123" si="2">+D60/E60</f>
        <v>0.77727877803035106</v>
      </c>
      <c r="G60" s="128">
        <f>IF(D60="",0,RANK($F60,F60:F61,0))</f>
        <v>2</v>
      </c>
      <c r="H60" s="84"/>
      <c r="I60" s="84"/>
      <c r="J60" s="84"/>
      <c r="K60" s="84"/>
      <c r="L60" s="84"/>
      <c r="M60" s="84"/>
      <c r="N60" s="84"/>
      <c r="O60" s="84"/>
    </row>
    <row r="61" spans="1:15" ht="18" thickBot="1" x14ac:dyDescent="0.5">
      <c r="A61" s="88">
        <v>57</v>
      </c>
      <c r="B61" s="88">
        <v>526</v>
      </c>
      <c r="C61" s="69" t="s">
        <v>410</v>
      </c>
      <c r="D61" s="55">
        <f>IFERROR(VLOOKUP(B61,'Vta RdV'!$F$3:$G$999,2,0),0)</f>
        <v>13289.34</v>
      </c>
      <c r="E61" s="55">
        <f>VLOOKUP(B61,Objetivos!$D$5:$E$169,2,0)</f>
        <v>16119.28208727273</v>
      </c>
      <c r="F61" s="56">
        <f t="shared" si="2"/>
        <v>0.82443746117532357</v>
      </c>
      <c r="G61" s="122">
        <f>IF(D61="",0,RANK($F61,F60:F61,0))</f>
        <v>1</v>
      </c>
      <c r="H61" s="84"/>
      <c r="I61" s="84"/>
      <c r="J61" s="84"/>
      <c r="K61" s="84"/>
      <c r="L61" s="84"/>
      <c r="M61" s="84"/>
      <c r="N61" s="84"/>
      <c r="O61" s="84"/>
    </row>
    <row r="62" spans="1:15" ht="17.5" x14ac:dyDescent="0.45">
      <c r="A62" s="89">
        <v>57</v>
      </c>
      <c r="B62" s="89">
        <v>2685</v>
      </c>
      <c r="C62" s="70" t="s">
        <v>792</v>
      </c>
      <c r="D62" s="57">
        <f>IFERROR(VLOOKUP(B62,'Vta RdV'!$F$3:$G$999,2,0),0)</f>
        <v>14294.96</v>
      </c>
      <c r="E62" s="57">
        <f>VLOOKUP(B62,Objetivos!$D$5:$E$169,2,0)</f>
        <v>19775.102189090911</v>
      </c>
      <c r="F62" s="58">
        <f t="shared" si="2"/>
        <v>0.72287666902100389</v>
      </c>
      <c r="G62" s="123">
        <f>IF(D62="",0,RANK($F62,F62:F63,0))</f>
        <v>2</v>
      </c>
      <c r="H62" s="84"/>
      <c r="I62" s="84"/>
      <c r="J62" s="84"/>
      <c r="K62" s="84"/>
      <c r="L62" s="84"/>
      <c r="M62" s="84"/>
      <c r="N62" s="84"/>
      <c r="O62" s="84"/>
    </row>
    <row r="63" spans="1:15" ht="18" thickBot="1" x14ac:dyDescent="0.5">
      <c r="A63" s="90">
        <v>57</v>
      </c>
      <c r="B63" s="90">
        <v>25060</v>
      </c>
      <c r="C63" s="71" t="s">
        <v>414</v>
      </c>
      <c r="D63" s="59">
        <f>IFERROR(VLOOKUP(B63,'Vta RdV'!$F$3:$G$999,2,0),0)</f>
        <v>11953.92</v>
      </c>
      <c r="E63" s="59">
        <f>VLOOKUP(B63,Objetivos!$D$5:$E$169,2,0)</f>
        <v>14393.555716363637</v>
      </c>
      <c r="F63" s="60">
        <f t="shared" si="2"/>
        <v>0.83050500067956923</v>
      </c>
      <c r="G63" s="124">
        <f>IF(D63="",0,RANK($F63,F62:F63,0))</f>
        <v>1</v>
      </c>
      <c r="H63" s="84"/>
      <c r="I63" s="84"/>
      <c r="J63" s="84"/>
      <c r="K63" s="84"/>
      <c r="L63" s="84"/>
      <c r="M63" s="84"/>
      <c r="N63" s="84"/>
      <c r="O63" s="84"/>
    </row>
    <row r="64" spans="1:15" ht="17.5" x14ac:dyDescent="0.45">
      <c r="A64" s="87">
        <v>57</v>
      </c>
      <c r="B64" s="87">
        <v>2421</v>
      </c>
      <c r="C64" s="68" t="s">
        <v>793</v>
      </c>
      <c r="D64" s="53">
        <f>IFERROR(VLOOKUP(B64,'Vta RdV'!$F$3:$G$999,2,0),0)</f>
        <v>12749.1</v>
      </c>
      <c r="E64" s="53">
        <f>VLOOKUP(B64,Objetivos!$D$5:$E$169,2,0)</f>
        <v>16491.17096727273</v>
      </c>
      <c r="F64" s="61">
        <f t="shared" si="2"/>
        <v>0.77308640031086984</v>
      </c>
      <c r="G64" s="120">
        <f>IF(D64="",0,RANK($F64,F64:F65,0))</f>
        <v>1</v>
      </c>
      <c r="H64" s="84"/>
      <c r="I64" s="84"/>
      <c r="J64" s="84"/>
      <c r="K64" s="84"/>
      <c r="L64" s="84"/>
      <c r="M64" s="84"/>
      <c r="N64" s="84"/>
      <c r="O64" s="84"/>
    </row>
    <row r="65" spans="1:15" ht="18" thickBot="1" x14ac:dyDescent="0.5">
      <c r="A65" s="88">
        <v>57</v>
      </c>
      <c r="B65" s="88">
        <v>1526</v>
      </c>
      <c r="C65" s="69" t="s">
        <v>411</v>
      </c>
      <c r="D65" s="55">
        <f>IFERROR(VLOOKUP(B65,'Vta RdV'!$F$3:$G$999,2,0),0)</f>
        <v>33096.269999999997</v>
      </c>
      <c r="E65" s="55">
        <f>VLOOKUP(B65,Objetivos!$D$5:$E$169,2,0)</f>
        <v>49719.947265454553</v>
      </c>
      <c r="F65" s="56">
        <f t="shared" si="2"/>
        <v>0.66565376313251445</v>
      </c>
      <c r="G65" s="122">
        <f>IF(D65="",0,RANK($F65,F64:F65,0))</f>
        <v>2</v>
      </c>
      <c r="H65" s="84"/>
      <c r="I65" s="84"/>
      <c r="J65" s="84"/>
      <c r="K65" s="84"/>
      <c r="L65" s="84"/>
      <c r="M65" s="84"/>
      <c r="N65" s="84"/>
      <c r="O65" s="84"/>
    </row>
    <row r="66" spans="1:15" ht="17.5" x14ac:dyDescent="0.45">
      <c r="A66" s="89">
        <v>57</v>
      </c>
      <c r="B66" s="89">
        <v>4352</v>
      </c>
      <c r="C66" s="70" t="s">
        <v>412</v>
      </c>
      <c r="D66" s="57">
        <f>IFERROR(VLOOKUP(B66,'Vta RdV'!$F$3:$G$999,2,0),0)</f>
        <v>24715.01</v>
      </c>
      <c r="E66" s="57">
        <f>VLOOKUP(B66,Objetivos!$D$5:$E$169,2,0)</f>
        <v>25665.680509090907</v>
      </c>
      <c r="F66" s="58">
        <f t="shared" si="2"/>
        <v>0.9629594660950378</v>
      </c>
      <c r="G66" s="123">
        <f>IF(D66="",0,RANK($F66,F66:F67,0))</f>
        <v>1</v>
      </c>
      <c r="H66" s="84"/>
      <c r="I66" s="84"/>
      <c r="J66" s="84"/>
      <c r="K66" s="84"/>
      <c r="L66" s="84"/>
      <c r="M66" s="84"/>
      <c r="N66" s="84"/>
      <c r="O66" s="84"/>
    </row>
    <row r="67" spans="1:15" ht="18" thickBot="1" x14ac:dyDescent="0.5">
      <c r="A67" s="90">
        <v>57</v>
      </c>
      <c r="B67" s="90">
        <v>30342</v>
      </c>
      <c r="C67" s="71" t="s">
        <v>413</v>
      </c>
      <c r="D67" s="59">
        <f>IFERROR(VLOOKUP(B67,'Vta RdV'!$F$3:$G$999,2,0),0)</f>
        <v>12807.38</v>
      </c>
      <c r="E67" s="59">
        <f>VLOOKUP(B67,Objetivos!$D$5:$E$169,2,0)</f>
        <v>15793.43062545455</v>
      </c>
      <c r="F67" s="60">
        <f t="shared" si="2"/>
        <v>0.81093084230592183</v>
      </c>
      <c r="G67" s="124">
        <f>IF(D67="",0,RANK($F67,F66:F67,0))</f>
        <v>2</v>
      </c>
      <c r="H67" s="84"/>
      <c r="I67" s="84"/>
      <c r="J67" s="84"/>
      <c r="K67" s="84"/>
      <c r="L67" s="84"/>
      <c r="M67" s="84"/>
      <c r="N67" s="84"/>
      <c r="O67" s="84"/>
    </row>
    <row r="68" spans="1:15" ht="17.5" x14ac:dyDescent="0.45">
      <c r="A68" s="87">
        <v>57</v>
      </c>
      <c r="B68" s="87">
        <v>13112</v>
      </c>
      <c r="C68" s="68" t="s">
        <v>409</v>
      </c>
      <c r="D68" s="53">
        <f>IFERROR(VLOOKUP(B68,'Vta RdV'!$F$3:$G$999,2,0),0)</f>
        <v>5648.44</v>
      </c>
      <c r="E68" s="53">
        <f>VLOOKUP(B68,Objetivos!$D$5:$E$169,2,0)</f>
        <v>12893.519163636367</v>
      </c>
      <c r="F68" s="61">
        <f t="shared" si="2"/>
        <v>0.43808365492101742</v>
      </c>
      <c r="G68" s="120">
        <f>IF(D68="",0,RANK($F68,F68:F69,0))</f>
        <v>2</v>
      </c>
      <c r="H68" s="84"/>
      <c r="I68" s="84"/>
      <c r="J68" s="84"/>
      <c r="K68" s="84"/>
      <c r="L68" s="84"/>
      <c r="M68" s="84"/>
      <c r="N68" s="84"/>
      <c r="O68" s="84"/>
    </row>
    <row r="69" spans="1:15" ht="18" thickBot="1" x14ac:dyDescent="0.5">
      <c r="A69" s="88">
        <v>57</v>
      </c>
      <c r="B69" s="88">
        <v>52813</v>
      </c>
      <c r="C69" s="69" t="s">
        <v>191</v>
      </c>
      <c r="D69" s="55">
        <f>IFERROR(VLOOKUP(B69,'Vta RdV'!$F$3:$G$999,2,0),0)</f>
        <v>21476.6</v>
      </c>
      <c r="E69" s="55">
        <f>VLOOKUP(B69,Objetivos!$D$5:$E$169,2,0)</f>
        <v>20452.58778181818</v>
      </c>
      <c r="F69" s="56">
        <f t="shared" si="2"/>
        <v>1.0500676114487644</v>
      </c>
      <c r="G69" s="122">
        <f>IF(D69="",0,RANK($F69,F68:F69,0))</f>
        <v>1</v>
      </c>
      <c r="H69" s="84"/>
      <c r="I69" s="84"/>
      <c r="J69" s="84"/>
      <c r="K69" s="84"/>
      <c r="L69" s="84"/>
      <c r="M69" s="84"/>
      <c r="N69" s="84"/>
      <c r="O69" s="84"/>
    </row>
    <row r="70" spans="1:15" ht="17.5" x14ac:dyDescent="0.45">
      <c r="A70" s="89">
        <v>57</v>
      </c>
      <c r="B70" s="89">
        <v>5014</v>
      </c>
      <c r="C70" s="70" t="s">
        <v>794</v>
      </c>
      <c r="D70" s="57">
        <f>IFERROR(VLOOKUP(B70,'Vta RdV'!$F$3:$G$999,2,0),0)</f>
        <v>8587.24</v>
      </c>
      <c r="E70" s="57">
        <f>VLOOKUP(B70,Objetivos!$D$5:$E$169,2,0)</f>
        <v>9010.8445527272725</v>
      </c>
      <c r="F70" s="58">
        <f t="shared" si="2"/>
        <v>0.95298947282371416</v>
      </c>
      <c r="G70" s="123">
        <f>IF(D70="",0,RANK($F70,F70:F71,0))</f>
        <v>1</v>
      </c>
      <c r="H70" s="84"/>
      <c r="I70" s="84"/>
      <c r="J70" s="84"/>
      <c r="K70" s="84"/>
      <c r="L70" s="84"/>
      <c r="M70" s="84"/>
      <c r="N70" s="84"/>
      <c r="O70" s="84"/>
    </row>
    <row r="71" spans="1:15" ht="18" thickBot="1" x14ac:dyDescent="0.5">
      <c r="A71" s="90">
        <v>57</v>
      </c>
      <c r="B71" s="90">
        <v>7131</v>
      </c>
      <c r="C71" s="71" t="s">
        <v>795</v>
      </c>
      <c r="D71" s="59">
        <f>IFERROR(VLOOKUP(B71,'Vta RdV'!$F$3:$G$999,2,0),0)</f>
        <v>17674.63</v>
      </c>
      <c r="E71" s="59">
        <f>VLOOKUP(B71,Objetivos!$D$5:$E$169,2,0)</f>
        <v>22580.117694545457</v>
      </c>
      <c r="F71" s="60">
        <f t="shared" si="2"/>
        <v>0.78275189877639806</v>
      </c>
      <c r="G71" s="124">
        <f>IF(D71="",0,RANK($F71,F70:F71,0))</f>
        <v>2</v>
      </c>
      <c r="H71" s="84"/>
      <c r="I71" s="84"/>
      <c r="J71" s="84"/>
      <c r="K71" s="84"/>
      <c r="L71" s="84"/>
      <c r="M71" s="84"/>
      <c r="N71" s="84"/>
      <c r="O71" s="84"/>
    </row>
    <row r="72" spans="1:15" ht="17.5" x14ac:dyDescent="0.45">
      <c r="A72" s="87">
        <v>58</v>
      </c>
      <c r="B72" s="87">
        <v>251</v>
      </c>
      <c r="C72" s="68" t="s">
        <v>421</v>
      </c>
      <c r="D72" s="53">
        <f>IFERROR(VLOOKUP(B72,'Vta RdV'!$F$3:$G$999,2,0),0)</f>
        <v>24625.83</v>
      </c>
      <c r="E72" s="53">
        <f>VLOOKUP(B72,Objetivos!$D$5:$E$169,2,0)</f>
        <v>14967.865636363638</v>
      </c>
      <c r="F72" s="61">
        <f t="shared" si="2"/>
        <v>1.6452465968275964</v>
      </c>
      <c r="G72" s="120">
        <f>IF(D72="",0,RANK($F72,F72:F73,0))</f>
        <v>1</v>
      </c>
      <c r="H72" s="84"/>
      <c r="I72" s="84"/>
      <c r="J72" s="84"/>
      <c r="K72" s="84"/>
      <c r="L72" s="84"/>
      <c r="M72" s="84"/>
      <c r="N72" s="84"/>
      <c r="O72" s="84"/>
    </row>
    <row r="73" spans="1:15" ht="18" thickBot="1" x14ac:dyDescent="0.5">
      <c r="A73" s="88">
        <v>58</v>
      </c>
      <c r="B73" s="88">
        <v>10515</v>
      </c>
      <c r="C73" s="69" t="s">
        <v>416</v>
      </c>
      <c r="D73" s="55">
        <f>IFERROR(VLOOKUP(B73,'Vta RdV'!$F$3:$G$999,2,0),0)</f>
        <v>26646.01</v>
      </c>
      <c r="E73" s="55">
        <f>VLOOKUP(B73,Objetivos!$D$5:$E$169,2,0)</f>
        <v>21884.683839999998</v>
      </c>
      <c r="F73" s="56">
        <f t="shared" si="2"/>
        <v>1.2175643109496253</v>
      </c>
      <c r="G73" s="122">
        <f>IF(D73="",0,RANK($F73,F72:F73,0))</f>
        <v>2</v>
      </c>
      <c r="H73" s="84"/>
      <c r="I73" s="84"/>
      <c r="J73" s="84"/>
      <c r="K73" s="84"/>
      <c r="L73" s="84"/>
      <c r="M73" s="84"/>
      <c r="N73" s="84"/>
      <c r="O73" s="84"/>
    </row>
    <row r="74" spans="1:15" ht="17.5" x14ac:dyDescent="0.45">
      <c r="A74" s="89">
        <v>58</v>
      </c>
      <c r="B74" s="89">
        <v>572</v>
      </c>
      <c r="C74" s="70" t="s">
        <v>780</v>
      </c>
      <c r="D74" s="57">
        <f>IFERROR(VLOOKUP(B74,'Vta RdV'!$F$3:$G$999,2,0),0)</f>
        <v>16272.24</v>
      </c>
      <c r="E74" s="57">
        <f>VLOOKUP(B74,Objetivos!$D$5:$E$169,2,0)</f>
        <v>16635.387650909091</v>
      </c>
      <c r="F74" s="58">
        <f t="shared" si="2"/>
        <v>0.97817017201343992</v>
      </c>
      <c r="G74" s="123">
        <f>IF(D74="",0,RANK($F74,F74:F75,0))</f>
        <v>2</v>
      </c>
      <c r="H74" s="84"/>
      <c r="I74" s="84"/>
      <c r="J74" s="84"/>
      <c r="K74" s="84"/>
      <c r="L74" s="84"/>
      <c r="M74" s="84"/>
      <c r="N74" s="84"/>
      <c r="O74" s="84"/>
    </row>
    <row r="75" spans="1:15" ht="18" thickBot="1" x14ac:dyDescent="0.5">
      <c r="A75" s="90">
        <v>58</v>
      </c>
      <c r="B75" s="90">
        <v>1576</v>
      </c>
      <c r="C75" s="71" t="s">
        <v>781</v>
      </c>
      <c r="D75" s="59">
        <f>IFERROR(VLOOKUP(B75,'Vta RdV'!$F$3:$G$999,2,0),0)</f>
        <v>22594.15</v>
      </c>
      <c r="E75" s="59">
        <f>VLOOKUP(B75,Objetivos!$D$5:$E$169,2,0)</f>
        <v>21987.687490909091</v>
      </c>
      <c r="F75" s="60">
        <f t="shared" si="2"/>
        <v>1.0275819141663558</v>
      </c>
      <c r="G75" s="124">
        <f>IF(D75="",0,RANK($F75,F74:F75,0))</f>
        <v>1</v>
      </c>
      <c r="H75" s="84"/>
      <c r="I75" s="84"/>
      <c r="J75" s="84"/>
      <c r="K75" s="84"/>
      <c r="L75" s="84"/>
      <c r="M75" s="84"/>
      <c r="N75" s="84"/>
      <c r="O75" s="84"/>
    </row>
    <row r="76" spans="1:15" ht="17.5" x14ac:dyDescent="0.45">
      <c r="A76" s="87">
        <v>58</v>
      </c>
      <c r="B76" s="87">
        <v>677</v>
      </c>
      <c r="C76" s="68" t="s">
        <v>427</v>
      </c>
      <c r="D76" s="53">
        <f>IFERROR(VLOOKUP(B76,'Vta RdV'!$F$3:$G$999,2,0),0)</f>
        <v>30221.14</v>
      </c>
      <c r="E76" s="53">
        <f>VLOOKUP(B76,Objetivos!$D$5:$E$169,2,0)</f>
        <v>25920.885483636368</v>
      </c>
      <c r="F76" s="61">
        <f t="shared" si="2"/>
        <v>1.1658992135541952</v>
      </c>
      <c r="G76" s="120">
        <f>IF(D76="",0,RANK($F76,F76:F77,0))</f>
        <v>1</v>
      </c>
      <c r="H76" s="84"/>
      <c r="I76" s="84"/>
      <c r="J76" s="84"/>
      <c r="K76" s="84"/>
      <c r="L76" s="84"/>
      <c r="M76" s="84"/>
      <c r="N76" s="84"/>
      <c r="O76" s="84"/>
    </row>
    <row r="77" spans="1:15" ht="18" thickBot="1" x14ac:dyDescent="0.5">
      <c r="A77" s="88">
        <v>58</v>
      </c>
      <c r="B77" s="88">
        <v>6558</v>
      </c>
      <c r="C77" s="69" t="s">
        <v>418</v>
      </c>
      <c r="D77" s="55">
        <f>IFERROR(VLOOKUP(B77,'Vta RdV'!$F$3:$G$999,2,0),0)</f>
        <v>21547.27</v>
      </c>
      <c r="E77" s="55">
        <f>VLOOKUP(B77,Objetivos!$D$5:$E$169,2,0)</f>
        <v>18904.1888</v>
      </c>
      <c r="F77" s="56">
        <f t="shared" si="2"/>
        <v>1.1398145790841869</v>
      </c>
      <c r="G77" s="122">
        <f>IF(D77="",0,RANK($F77,F76:F77,0))</f>
        <v>2</v>
      </c>
      <c r="H77" s="84"/>
      <c r="I77" s="84"/>
      <c r="J77" s="84"/>
      <c r="K77" s="84"/>
      <c r="L77" s="84"/>
      <c r="M77" s="84"/>
      <c r="N77" s="84"/>
      <c r="O77" s="84"/>
    </row>
    <row r="78" spans="1:15" ht="17.5" x14ac:dyDescent="0.45">
      <c r="A78" s="89">
        <v>58</v>
      </c>
      <c r="B78" s="89">
        <v>7262</v>
      </c>
      <c r="C78" s="70" t="s">
        <v>423</v>
      </c>
      <c r="D78" s="57">
        <f>IFERROR(VLOOKUP(B78,'Vta RdV'!$F$3:$G$999,2,0),0)</f>
        <v>14610.1</v>
      </c>
      <c r="E78" s="57">
        <f>VLOOKUP(B78,Objetivos!$D$5:$E$169,2,0)</f>
        <v>28321.927738181817</v>
      </c>
      <c r="F78" s="58">
        <f t="shared" si="2"/>
        <v>0.51585824718787043</v>
      </c>
      <c r="G78" s="123">
        <f>IF(D78="",0,RANK($F78,F78:F79,0))</f>
        <v>2</v>
      </c>
      <c r="H78" s="84"/>
      <c r="I78" s="84"/>
      <c r="J78" s="84"/>
      <c r="K78" s="84"/>
      <c r="L78" s="84"/>
      <c r="M78" s="84"/>
      <c r="N78" s="84"/>
      <c r="O78" s="84"/>
    </row>
    <row r="79" spans="1:15" ht="18" thickBot="1" x14ac:dyDescent="0.5">
      <c r="A79" s="90">
        <v>58</v>
      </c>
      <c r="B79" s="90">
        <v>2565</v>
      </c>
      <c r="C79" s="71" t="s">
        <v>422</v>
      </c>
      <c r="D79" s="59">
        <f>IFERROR(VLOOKUP(B79,'Vta RdV'!$F$3:$G$999,2,0),0)</f>
        <v>30917.94</v>
      </c>
      <c r="E79" s="59">
        <f>VLOOKUP(B79,Objetivos!$D$5:$E$169,2,0)</f>
        <v>31224.876290909091</v>
      </c>
      <c r="F79" s="60">
        <f t="shared" si="2"/>
        <v>0.99017013588622427</v>
      </c>
      <c r="G79" s="124">
        <f>IF(D79="",0,RANK($F79,F78:F79,0))</f>
        <v>1</v>
      </c>
      <c r="H79" s="84"/>
      <c r="I79" s="84"/>
      <c r="J79" s="84"/>
      <c r="K79" s="84"/>
      <c r="L79" s="84"/>
      <c r="M79" s="84"/>
      <c r="N79" s="84"/>
      <c r="O79" s="84"/>
    </row>
    <row r="80" spans="1:15" ht="17.5" x14ac:dyDescent="0.45">
      <c r="A80" s="87">
        <v>58</v>
      </c>
      <c r="B80" s="87">
        <v>5757</v>
      </c>
      <c r="C80" s="68" t="s">
        <v>417</v>
      </c>
      <c r="D80" s="53">
        <f>IFERROR(VLOOKUP(B80,'Vta RdV'!$F$3:$G$999,2,0),0)</f>
        <v>19581.78</v>
      </c>
      <c r="E80" s="53">
        <f>VLOOKUP(B80,Objetivos!$D$5:$E$169,2,0)</f>
        <v>21212.109272727273</v>
      </c>
      <c r="F80" s="61">
        <f t="shared" si="2"/>
        <v>0.92314157673968744</v>
      </c>
      <c r="G80" s="120">
        <f>IF(D80="",0,RANK($F80,F80:F81,0))</f>
        <v>1</v>
      </c>
      <c r="H80" s="84"/>
      <c r="I80" s="84"/>
      <c r="J80" s="84"/>
      <c r="K80" s="84"/>
      <c r="L80" s="84"/>
      <c r="M80" s="84"/>
      <c r="N80" s="84"/>
      <c r="O80" s="84"/>
    </row>
    <row r="81" spans="1:15" ht="18" thickBot="1" x14ac:dyDescent="0.5">
      <c r="A81" s="88">
        <v>58</v>
      </c>
      <c r="B81" s="88">
        <v>306</v>
      </c>
      <c r="C81" s="69" t="s">
        <v>420</v>
      </c>
      <c r="D81" s="55">
        <f>IFERROR(VLOOKUP(B81,'Vta RdV'!$F$3:$G$999,2,0),0)</f>
        <v>16045.15</v>
      </c>
      <c r="E81" s="55">
        <f>VLOOKUP(B81,Objetivos!$D$5:$E$169,2,0)</f>
        <v>19677.734763636359</v>
      </c>
      <c r="F81" s="56">
        <f t="shared" si="2"/>
        <v>0.81539619233260396</v>
      </c>
      <c r="G81" s="122">
        <f>IF(D81="",0,RANK($F81,F80:F81,0))</f>
        <v>2</v>
      </c>
      <c r="H81" s="84"/>
      <c r="I81" s="84"/>
      <c r="J81" s="84"/>
      <c r="K81" s="84"/>
      <c r="L81" s="84"/>
      <c r="M81" s="84"/>
      <c r="N81" s="84"/>
      <c r="O81" s="84"/>
    </row>
    <row r="82" spans="1:15" ht="17.5" x14ac:dyDescent="0.45">
      <c r="A82" s="89">
        <v>58</v>
      </c>
      <c r="B82" s="89">
        <v>594</v>
      </c>
      <c r="C82" s="70" t="s">
        <v>426</v>
      </c>
      <c r="D82" s="57">
        <f>IFERROR(VLOOKUP(B82,'Vta RdV'!$F$3:$G$999,2,0),0)</f>
        <v>24107.78</v>
      </c>
      <c r="E82" s="57">
        <f>VLOOKUP(B82,Objetivos!$D$5:$E$169,2,0)</f>
        <v>20012.265265454545</v>
      </c>
      <c r="F82" s="58">
        <f t="shared" si="2"/>
        <v>1.2046502322560748</v>
      </c>
      <c r="G82" s="123">
        <f>IF(D82="",0,RANK($F82,F82:F83,0))</f>
        <v>1</v>
      </c>
      <c r="H82" s="84"/>
      <c r="I82" s="84"/>
      <c r="J82" s="84"/>
      <c r="K82" s="84"/>
      <c r="L82" s="84"/>
      <c r="M82" s="84"/>
      <c r="N82" s="84"/>
      <c r="O82" s="84"/>
    </row>
    <row r="83" spans="1:15" ht="18" thickBot="1" x14ac:dyDescent="0.5">
      <c r="A83" s="90">
        <v>58</v>
      </c>
      <c r="B83" s="90">
        <v>571</v>
      </c>
      <c r="C83" s="71" t="s">
        <v>424</v>
      </c>
      <c r="D83" s="59">
        <f>IFERROR(VLOOKUP(B83,'Vta RdV'!$F$3:$G$999,2,0),0)</f>
        <v>21053.200000000001</v>
      </c>
      <c r="E83" s="59">
        <f>VLOOKUP(B83,Objetivos!$D$5:$E$169,2,0)</f>
        <v>25014.982705454546</v>
      </c>
      <c r="F83" s="60">
        <f t="shared" si="2"/>
        <v>0.84162360805507674</v>
      </c>
      <c r="G83" s="124">
        <f>IF(D83="",0,RANK($F83,F82:F83,0))</f>
        <v>2</v>
      </c>
      <c r="H83" s="84"/>
      <c r="I83" s="84"/>
      <c r="J83" s="84"/>
      <c r="K83" s="84"/>
      <c r="L83" s="84"/>
      <c r="M83" s="84"/>
      <c r="N83" s="84"/>
      <c r="O83" s="84"/>
    </row>
    <row r="84" spans="1:15" ht="17.5" x14ac:dyDescent="0.45">
      <c r="A84" s="87">
        <v>58</v>
      </c>
      <c r="B84" s="87">
        <v>1578</v>
      </c>
      <c r="C84" s="68" t="s">
        <v>419</v>
      </c>
      <c r="D84" s="53">
        <f>IFERROR(VLOOKUP(B84,'Vta RdV'!$F$3:$G$999,2,0),0)</f>
        <v>25796.59</v>
      </c>
      <c r="E84" s="53">
        <f>VLOOKUP(B84,Objetivos!$D$5:$E$169,2,0)</f>
        <v>19679.075578181819</v>
      </c>
      <c r="F84" s="61">
        <f t="shared" si="2"/>
        <v>1.3108639121545256</v>
      </c>
      <c r="G84" s="120">
        <f>IF(D84="",0,RANK($F84,F84:F85,0))</f>
        <v>1</v>
      </c>
      <c r="H84" s="84"/>
      <c r="I84" s="84"/>
      <c r="J84" s="84"/>
      <c r="K84" s="84"/>
      <c r="L84" s="84"/>
      <c r="M84" s="84"/>
      <c r="N84" s="84"/>
      <c r="O84" s="84"/>
    </row>
    <row r="85" spans="1:15" ht="18" thickBot="1" x14ac:dyDescent="0.5">
      <c r="A85" s="88">
        <v>58</v>
      </c>
      <c r="B85" s="88">
        <v>7859</v>
      </c>
      <c r="C85" s="69" t="s">
        <v>425</v>
      </c>
      <c r="D85" s="55">
        <f>IFERROR(VLOOKUP(B85,'Vta RdV'!$F$3:$G$999,2,0),0)</f>
        <v>19294.62</v>
      </c>
      <c r="E85" s="55">
        <f>VLOOKUP(B85,Objetivos!$D$5:$E$169,2,0)</f>
        <v>18609.057410909089</v>
      </c>
      <c r="F85" s="56">
        <f t="shared" si="2"/>
        <v>1.0368402640688839</v>
      </c>
      <c r="G85" s="122">
        <f>IF(D85="",0,RANK($F85,F84:F85,0))</f>
        <v>2</v>
      </c>
      <c r="H85" s="84"/>
      <c r="I85" s="84"/>
      <c r="J85" s="84"/>
      <c r="K85" s="84"/>
      <c r="L85" s="84"/>
      <c r="M85" s="84"/>
      <c r="N85" s="84"/>
      <c r="O85" s="84"/>
    </row>
    <row r="86" spans="1:15" ht="17.5" x14ac:dyDescent="0.45">
      <c r="A86" s="89">
        <v>59</v>
      </c>
      <c r="B86" s="89">
        <v>50214</v>
      </c>
      <c r="C86" s="70" t="s">
        <v>431</v>
      </c>
      <c r="D86" s="57">
        <f>IFERROR(VLOOKUP(B86,'Vta RdV'!$F$3:$G$999,2,0),0)</f>
        <v>13772.4</v>
      </c>
      <c r="E86" s="57">
        <f>VLOOKUP(B86,Objetivos!$D$5:$E$169,2,0)</f>
        <v>10989.751483636364</v>
      </c>
      <c r="F86" s="58">
        <f t="shared" si="2"/>
        <v>1.2532039528379666</v>
      </c>
      <c r="G86" s="123">
        <f>IF(D86="",0,RANK($F86,F86:F87,0))</f>
        <v>1</v>
      </c>
      <c r="H86" s="84"/>
      <c r="I86" s="84"/>
      <c r="J86" s="84"/>
      <c r="K86" s="84"/>
      <c r="L86" s="84"/>
      <c r="M86" s="84"/>
      <c r="N86" s="84"/>
      <c r="O86" s="84"/>
    </row>
    <row r="87" spans="1:15" ht="18" thickBot="1" x14ac:dyDescent="0.5">
      <c r="A87" s="90">
        <v>59</v>
      </c>
      <c r="B87" s="90">
        <v>1287</v>
      </c>
      <c r="C87" s="71" t="s">
        <v>430</v>
      </c>
      <c r="D87" s="59">
        <f>IFERROR(VLOOKUP(B87,'Vta RdV'!$F$3:$G$999,2,0),0)</f>
        <v>21350.51</v>
      </c>
      <c r="E87" s="59">
        <f>VLOOKUP(B87,Objetivos!$D$5:$E$169,2,0)</f>
        <v>25285.385105454545</v>
      </c>
      <c r="F87" s="60">
        <f t="shared" si="2"/>
        <v>0.84438144449673747</v>
      </c>
      <c r="G87" s="124">
        <f>IF(D87="",0,RANK($F87,F86:F87,0))</f>
        <v>2</v>
      </c>
      <c r="H87" s="84"/>
      <c r="I87" s="84"/>
      <c r="J87" s="84"/>
      <c r="K87" s="84"/>
      <c r="L87" s="84"/>
      <c r="M87" s="84"/>
      <c r="N87" s="84"/>
      <c r="O87" s="84"/>
    </row>
    <row r="88" spans="1:15" ht="17.5" x14ac:dyDescent="0.45">
      <c r="A88" s="87">
        <v>59</v>
      </c>
      <c r="B88" s="87">
        <v>193</v>
      </c>
      <c r="C88" s="68" t="s">
        <v>769</v>
      </c>
      <c r="D88" s="53">
        <f>IFERROR(VLOOKUP(B88,'Vta RdV'!$F$3:$G$999,2,0),0)</f>
        <v>14317.15</v>
      </c>
      <c r="E88" s="53">
        <f>VLOOKUP(B88,Objetivos!$D$5:$E$169,2,0)</f>
        <v>13798.290400000002</v>
      </c>
      <c r="F88" s="61">
        <f t="shared" si="2"/>
        <v>1.0376031801736829</v>
      </c>
      <c r="G88" s="120">
        <f>IF(D88="",0,RANK($F88,F88:F89,0))</f>
        <v>1</v>
      </c>
      <c r="H88" s="84"/>
      <c r="I88" s="84"/>
      <c r="J88" s="84"/>
      <c r="K88" s="84"/>
      <c r="L88" s="84"/>
      <c r="M88" s="84"/>
      <c r="N88" s="84"/>
      <c r="O88" s="84"/>
    </row>
    <row r="89" spans="1:15" ht="18" thickBot="1" x14ac:dyDescent="0.5">
      <c r="A89" s="88">
        <v>59</v>
      </c>
      <c r="B89" s="88">
        <v>52166</v>
      </c>
      <c r="C89" s="69" t="s">
        <v>429</v>
      </c>
      <c r="D89" s="55">
        <f>IFERROR(VLOOKUP(B89,'Vta RdV'!$F$3:$G$999,2,0),0)</f>
        <v>23092.1</v>
      </c>
      <c r="E89" s="55">
        <f>VLOOKUP(B89,Objetivos!$D$5:$E$169,2,0)</f>
        <v>27295.002203636366</v>
      </c>
      <c r="F89" s="56">
        <f t="shared" si="2"/>
        <v>0.84601934917314503</v>
      </c>
      <c r="G89" s="122">
        <f>IF(D89="",0,RANK($F89,F88:F89,0))</f>
        <v>2</v>
      </c>
      <c r="H89" s="84"/>
      <c r="I89" s="84"/>
      <c r="J89" s="84"/>
      <c r="K89" s="84"/>
      <c r="L89" s="84"/>
      <c r="M89" s="84"/>
      <c r="N89" s="84"/>
      <c r="O89" s="84"/>
    </row>
    <row r="90" spans="1:15" ht="17.5" x14ac:dyDescent="0.45">
      <c r="A90" s="89">
        <v>59</v>
      </c>
      <c r="B90" s="89">
        <v>10052</v>
      </c>
      <c r="C90" s="70" t="s">
        <v>428</v>
      </c>
      <c r="D90" s="57">
        <f>IFERROR(VLOOKUP(B90,'Vta RdV'!$F$3:$G$999,2,0),0)</f>
        <v>16141.81</v>
      </c>
      <c r="E90" s="57">
        <f>VLOOKUP(B90,Objetivos!$D$5:$E$169,2,0)</f>
        <v>13706.658487272731</v>
      </c>
      <c r="F90" s="58">
        <f t="shared" si="2"/>
        <v>1.1776619381732185</v>
      </c>
      <c r="G90" s="123">
        <f>IF(D90="",0,RANK($F90,F90:F92,0))</f>
        <v>2</v>
      </c>
      <c r="H90" s="84"/>
      <c r="I90" s="84"/>
      <c r="J90" s="84"/>
      <c r="K90" s="84"/>
      <c r="L90" s="84"/>
      <c r="M90" s="84"/>
      <c r="N90" s="84"/>
      <c r="O90" s="84"/>
    </row>
    <row r="91" spans="1:15" ht="17.5" x14ac:dyDescent="0.45">
      <c r="A91" s="97">
        <v>59</v>
      </c>
      <c r="B91" s="97">
        <v>690</v>
      </c>
      <c r="C91" s="75" t="s">
        <v>436</v>
      </c>
      <c r="D91" s="57">
        <f>IFERROR(VLOOKUP(B91,'Vta RdV'!$F$3:$G$999,2,0),0)</f>
        <v>17749.3</v>
      </c>
      <c r="E91" s="57">
        <f>VLOOKUP(B91,Objetivos!$D$5:$E$169,2,0)</f>
        <v>19107.590065454544</v>
      </c>
      <c r="F91" s="58">
        <f t="shared" si="2"/>
        <v>0.92891358560647286</v>
      </c>
      <c r="G91" s="123">
        <f>IF(D91="",0,RANK($F91,F90:F92,0))</f>
        <v>3</v>
      </c>
      <c r="H91" s="84"/>
      <c r="I91" s="84"/>
      <c r="J91" s="84"/>
      <c r="K91" s="84"/>
      <c r="L91" s="84"/>
      <c r="M91" s="84"/>
      <c r="N91" s="84"/>
      <c r="O91" s="84"/>
    </row>
    <row r="92" spans="1:15" ht="18" thickBot="1" x14ac:dyDescent="0.5">
      <c r="A92" s="90">
        <v>59</v>
      </c>
      <c r="B92" s="90">
        <v>4118</v>
      </c>
      <c r="C92" s="71" t="s">
        <v>434</v>
      </c>
      <c r="D92" s="59">
        <f>IFERROR(VLOOKUP(B92,'Vta RdV'!$F$3:$G$999,2,0),0)</f>
        <v>25187.22</v>
      </c>
      <c r="E92" s="59">
        <f>VLOOKUP(B92,Objetivos!$D$5:$E$169,2,0)</f>
        <v>21131.517854545462</v>
      </c>
      <c r="F92" s="60">
        <f t="shared" si="2"/>
        <v>1.1919266837986342</v>
      </c>
      <c r="G92" s="124">
        <f>IF(D92="",0,RANK($F92,F90:F92,0))</f>
        <v>1</v>
      </c>
      <c r="H92" s="84"/>
      <c r="I92" s="84"/>
      <c r="J92" s="84"/>
      <c r="K92" s="84"/>
      <c r="L92" s="84"/>
      <c r="M92" s="84"/>
      <c r="N92" s="84"/>
      <c r="O92" s="84"/>
    </row>
    <row r="93" spans="1:15" ht="17.5" x14ac:dyDescent="0.45">
      <c r="A93" s="87">
        <v>59</v>
      </c>
      <c r="B93" s="87">
        <v>916</v>
      </c>
      <c r="C93" s="68" t="s">
        <v>435</v>
      </c>
      <c r="D93" s="53">
        <f>IFERROR(VLOOKUP(B93,'Vta RdV'!$F$3:$G$999,2,0),0)</f>
        <v>20846.77</v>
      </c>
      <c r="E93" s="53">
        <f>VLOOKUP(B93,Objetivos!$D$5:$E$169,2,0)</f>
        <v>27062.598632727277</v>
      </c>
      <c r="F93" s="61">
        <f t="shared" si="2"/>
        <v>0.77031663821040586</v>
      </c>
      <c r="G93" s="120">
        <f>IF(D93="",0,RANK($F93,F93:F94,0))</f>
        <v>2</v>
      </c>
      <c r="H93" s="84"/>
      <c r="I93" s="84"/>
      <c r="J93" s="84"/>
      <c r="K93" s="84"/>
      <c r="L93" s="84"/>
      <c r="M93" s="84"/>
      <c r="N93" s="84"/>
      <c r="O93" s="84"/>
    </row>
    <row r="94" spans="1:15" ht="18" thickBot="1" x14ac:dyDescent="0.5">
      <c r="A94" s="88">
        <v>59</v>
      </c>
      <c r="B94" s="88">
        <v>7760</v>
      </c>
      <c r="C94" s="69" t="s">
        <v>437</v>
      </c>
      <c r="D94" s="55">
        <f>IFERROR(VLOOKUP(B94,'Vta RdV'!$F$3:$G$999,2,0),0)</f>
        <v>17776.849999999999</v>
      </c>
      <c r="E94" s="55">
        <f>VLOOKUP(B94,Objetivos!$D$5:$E$169,2,0)</f>
        <v>20437.158952727274</v>
      </c>
      <c r="F94" s="56">
        <f t="shared" si="2"/>
        <v>0.869829805655435</v>
      </c>
      <c r="G94" s="122">
        <f>IF(D94="",0,RANK($F94,F93:F94,0))</f>
        <v>1</v>
      </c>
      <c r="H94" s="84"/>
      <c r="I94" s="84"/>
      <c r="J94" s="84"/>
      <c r="K94" s="84"/>
      <c r="L94" s="84"/>
      <c r="M94" s="84"/>
      <c r="N94" s="84"/>
      <c r="O94" s="84"/>
    </row>
    <row r="95" spans="1:15" ht="17.5" x14ac:dyDescent="0.45">
      <c r="A95" s="89">
        <v>59</v>
      </c>
      <c r="B95" s="89">
        <v>1691</v>
      </c>
      <c r="C95" s="70" t="s">
        <v>433</v>
      </c>
      <c r="D95" s="57">
        <f>IFERROR(VLOOKUP(B95,'Vta RdV'!$F$3:$G$999,2,0),0)</f>
        <v>20481.97</v>
      </c>
      <c r="E95" s="57">
        <f>VLOOKUP(B95,Objetivos!$D$5:$E$169,2,0)</f>
        <v>18913.681039999999</v>
      </c>
      <c r="F95" s="58">
        <f t="shared" si="2"/>
        <v>1.0829182302843785</v>
      </c>
      <c r="G95" s="123">
        <f>IF(D95="",0,RANK($F95,F95:F96,0))</f>
        <v>1</v>
      </c>
      <c r="H95" s="84"/>
      <c r="I95" s="84"/>
      <c r="J95" s="84"/>
      <c r="K95" s="84"/>
      <c r="L95" s="84"/>
      <c r="M95" s="84"/>
      <c r="N95" s="84"/>
      <c r="O95" s="84"/>
    </row>
    <row r="96" spans="1:15" ht="18" thickBot="1" x14ac:dyDescent="0.5">
      <c r="A96" s="90">
        <v>59</v>
      </c>
      <c r="B96" s="90">
        <v>190</v>
      </c>
      <c r="C96" s="71" t="s">
        <v>432</v>
      </c>
      <c r="D96" s="59">
        <f>IFERROR(VLOOKUP(B96,'Vta RdV'!$F$3:$G$999,2,0),0)</f>
        <v>17101.330000000002</v>
      </c>
      <c r="E96" s="59">
        <f>VLOOKUP(B96,Objetivos!$D$5:$E$169,2,0)</f>
        <v>18603.19521454546</v>
      </c>
      <c r="F96" s="60">
        <f t="shared" si="2"/>
        <v>0.91926842688985066</v>
      </c>
      <c r="G96" s="124">
        <f>IF(D96="",0,RANK($F96,F95:F96,0))</f>
        <v>2</v>
      </c>
      <c r="H96" s="84"/>
      <c r="I96" s="84"/>
      <c r="J96" s="84"/>
      <c r="K96" s="84"/>
      <c r="L96" s="84"/>
      <c r="M96" s="84"/>
      <c r="N96" s="84"/>
      <c r="O96" s="84"/>
    </row>
    <row r="97" spans="1:15" ht="17.5" x14ac:dyDescent="0.45">
      <c r="A97" s="87">
        <v>60</v>
      </c>
      <c r="B97" s="87">
        <v>3329</v>
      </c>
      <c r="C97" s="68" t="s">
        <v>443</v>
      </c>
      <c r="D97" s="53">
        <f>IFERROR(VLOOKUP(B97,'Vta RdV'!$F$3:$G$999,2,0),0)</f>
        <v>88521.48</v>
      </c>
      <c r="E97" s="53">
        <f>VLOOKUP(B97,Objetivos!$D$5:$E$169,2,0)</f>
        <v>42822.899127272722</v>
      </c>
      <c r="F97" s="61">
        <f t="shared" si="2"/>
        <v>2.0671528972596604</v>
      </c>
      <c r="G97" s="120">
        <f>IF(D97="",0,RANK($F97,F97:F98,0))</f>
        <v>1</v>
      </c>
      <c r="H97" s="84"/>
      <c r="I97" s="84"/>
      <c r="J97" s="84"/>
      <c r="K97" s="84"/>
      <c r="L97" s="84"/>
      <c r="M97" s="84"/>
      <c r="N97" s="84"/>
      <c r="O97" s="84"/>
    </row>
    <row r="98" spans="1:15" ht="18" thickBot="1" x14ac:dyDescent="0.5">
      <c r="A98" s="88">
        <v>60</v>
      </c>
      <c r="B98" s="88">
        <v>392</v>
      </c>
      <c r="C98" s="69" t="s">
        <v>445</v>
      </c>
      <c r="D98" s="55">
        <f>IFERROR(VLOOKUP(B98,'Vta RdV'!$F$3:$G$999,2,0),0)</f>
        <v>32122.37</v>
      </c>
      <c r="E98" s="55">
        <f>VLOOKUP(B98,Objetivos!$D$5:$E$169,2,0)</f>
        <v>26524.725810909094</v>
      </c>
      <c r="F98" s="56">
        <f t="shared" si="2"/>
        <v>1.2110349501440918</v>
      </c>
      <c r="G98" s="122">
        <f>IF(D98="",0,RANK($F98,F97:F98,0))</f>
        <v>2</v>
      </c>
      <c r="H98" s="84"/>
      <c r="I98" s="84"/>
      <c r="J98" s="84"/>
      <c r="K98" s="84"/>
      <c r="L98" s="84"/>
      <c r="M98" s="84"/>
      <c r="N98" s="84"/>
      <c r="O98" s="84"/>
    </row>
    <row r="99" spans="1:15" ht="17.5" x14ac:dyDescent="0.45">
      <c r="A99" s="89">
        <v>60</v>
      </c>
      <c r="B99" s="89">
        <v>52757</v>
      </c>
      <c r="C99" s="70" t="s">
        <v>772</v>
      </c>
      <c r="D99" s="57">
        <f>IFERROR(VLOOKUP(B99,'Vta RdV'!$F$3:$G$999,2,0),0)</f>
        <v>30764.32</v>
      </c>
      <c r="E99" s="57">
        <f>VLOOKUP(B99,Objetivos!$D$5:$E$169,2,0)</f>
        <v>24483.60322181819</v>
      </c>
      <c r="F99" s="58">
        <f t="shared" si="2"/>
        <v>1.2565274694774029</v>
      </c>
      <c r="G99" s="123">
        <f>IF(D99="",0,RANK($F99,F99:F100,0))</f>
        <v>1</v>
      </c>
      <c r="H99" s="84"/>
      <c r="I99" s="84"/>
      <c r="J99" s="84"/>
      <c r="K99" s="84"/>
      <c r="L99" s="84"/>
      <c r="M99" s="84"/>
      <c r="N99" s="84"/>
      <c r="O99" s="84"/>
    </row>
    <row r="100" spans="1:15" ht="18" thickBot="1" x14ac:dyDescent="0.5">
      <c r="A100" s="90">
        <v>60</v>
      </c>
      <c r="B100" s="90">
        <v>6818</v>
      </c>
      <c r="C100" s="71" t="s">
        <v>773</v>
      </c>
      <c r="D100" s="59">
        <f>IFERROR(VLOOKUP(B100,'Vta RdV'!$F$3:$G$999,2,0),0)</f>
        <v>26908.71</v>
      </c>
      <c r="E100" s="59">
        <f>VLOOKUP(B100,Objetivos!$D$5:$E$169,2,0)</f>
        <v>23388.804865454546</v>
      </c>
      <c r="F100" s="60">
        <f t="shared" si="2"/>
        <v>1.1504952969933226</v>
      </c>
      <c r="G100" s="124">
        <f>IF(D100="",0,RANK($F100,F99:F100,0))</f>
        <v>2</v>
      </c>
      <c r="H100" s="84"/>
      <c r="I100" s="84"/>
      <c r="J100" s="84"/>
      <c r="K100" s="84"/>
      <c r="L100" s="84"/>
      <c r="M100" s="84"/>
      <c r="N100" s="84"/>
      <c r="O100" s="84"/>
    </row>
    <row r="101" spans="1:15" ht="17.5" x14ac:dyDescent="0.45">
      <c r="A101" s="87">
        <v>60</v>
      </c>
      <c r="B101" s="87">
        <v>941</v>
      </c>
      <c r="C101" s="68" t="s">
        <v>444</v>
      </c>
      <c r="D101" s="53">
        <f>IFERROR(VLOOKUP(B101,'Vta RdV'!$F$3:$G$999,2,0),0)</f>
        <v>26004.45</v>
      </c>
      <c r="E101" s="53">
        <f>VLOOKUP(B101,Objetivos!$D$5:$E$169,2,0)</f>
        <v>15880.720756363638</v>
      </c>
      <c r="F101" s="61">
        <f t="shared" si="2"/>
        <v>1.6374855020090719</v>
      </c>
      <c r="G101" s="120">
        <f>IF(D101="",0,RANK($F101,F101:F103,0))</f>
        <v>1</v>
      </c>
      <c r="H101" s="84"/>
      <c r="I101" s="84"/>
      <c r="J101" s="84"/>
      <c r="K101" s="84"/>
      <c r="L101" s="84"/>
      <c r="M101" s="84"/>
      <c r="N101" s="84"/>
      <c r="O101" s="84"/>
    </row>
    <row r="102" spans="1:15" ht="17.5" x14ac:dyDescent="0.45">
      <c r="A102" s="93">
        <v>60</v>
      </c>
      <c r="B102" s="93">
        <v>9121</v>
      </c>
      <c r="C102" s="74" t="s">
        <v>774</v>
      </c>
      <c r="D102" s="66">
        <f>IFERROR(VLOOKUP(B102,'Vta RdV'!$F$3:$G$999,2,0),0)</f>
        <v>10762.72</v>
      </c>
      <c r="E102" s="66">
        <f>VLOOKUP(B102,Objetivos!$D$5:$E$169,2,0)</f>
        <v>13606.363665454548</v>
      </c>
      <c r="F102" s="67">
        <f t="shared" si="2"/>
        <v>0.79100634560618655</v>
      </c>
      <c r="G102" s="121">
        <f>IF(D102="",0,RANK($F102,F101:F103,0))</f>
        <v>2</v>
      </c>
      <c r="H102" s="84"/>
      <c r="I102" s="84"/>
      <c r="J102" s="84"/>
      <c r="K102" s="84"/>
      <c r="L102" s="84"/>
      <c r="M102" s="84"/>
      <c r="N102" s="84"/>
      <c r="O102" s="84"/>
    </row>
    <row r="103" spans="1:15" ht="18" thickBot="1" x14ac:dyDescent="0.5">
      <c r="A103" s="88">
        <v>60</v>
      </c>
      <c r="B103" s="88">
        <v>2518</v>
      </c>
      <c r="C103" s="69" t="s">
        <v>440</v>
      </c>
      <c r="D103" s="55">
        <f>IFERROR(VLOOKUP(B103,'Vta RdV'!$F$3:$G$999,2,0),0)</f>
        <v>23822.23</v>
      </c>
      <c r="E103" s="55">
        <f>VLOOKUP(B103,Objetivos!$D$5:$E$169,2,0)</f>
        <v>40338.992916363648</v>
      </c>
      <c r="F103" s="56">
        <f t="shared" si="2"/>
        <v>0.59055093540365589</v>
      </c>
      <c r="G103" s="122">
        <f>IF(D103="",0,RANK($F103,F101:F103,0))</f>
        <v>3</v>
      </c>
      <c r="H103" s="84"/>
      <c r="I103" s="84"/>
      <c r="J103" s="84"/>
      <c r="K103" s="84"/>
      <c r="L103" s="84"/>
      <c r="M103" s="84"/>
      <c r="N103" s="84"/>
      <c r="O103" s="84"/>
    </row>
    <row r="104" spans="1:15" ht="17.5" x14ac:dyDescent="0.45">
      <c r="A104" s="89">
        <v>60</v>
      </c>
      <c r="B104" s="89">
        <v>1901</v>
      </c>
      <c r="C104" s="70" t="s">
        <v>775</v>
      </c>
      <c r="D104" s="57">
        <f>IFERROR(VLOOKUP(B104,'Vta RdV'!$F$3:$G$999,2,0),0)</f>
        <v>19873.39</v>
      </c>
      <c r="E104" s="57">
        <f>VLOOKUP(B104,Objetivos!$D$5:$E$169,2,0)</f>
        <v>19639.066283636359</v>
      </c>
      <c r="F104" s="58">
        <f t="shared" si="2"/>
        <v>1.0119315100310489</v>
      </c>
      <c r="G104" s="123">
        <f>IF(D104="",0,RANK($F104,F104:F105,0))</f>
        <v>1</v>
      </c>
      <c r="H104" s="84"/>
      <c r="I104" s="84"/>
      <c r="J104" s="84"/>
      <c r="K104" s="84"/>
      <c r="L104" s="84"/>
      <c r="M104" s="84"/>
      <c r="N104" s="84"/>
      <c r="O104" s="84"/>
    </row>
    <row r="105" spans="1:15" ht="18" thickBot="1" x14ac:dyDescent="0.5">
      <c r="A105" s="90">
        <v>60</v>
      </c>
      <c r="B105" s="90">
        <v>10093</v>
      </c>
      <c r="C105" s="71" t="s">
        <v>442</v>
      </c>
      <c r="D105" s="59">
        <f>IFERROR(VLOOKUP(B105,'Vta RdV'!$F$3:$G$999,2,0),0)</f>
        <v>25992.59</v>
      </c>
      <c r="E105" s="59">
        <f>VLOOKUP(B105,Objetivos!$D$5:$E$169,2,0)</f>
        <v>27382.979192727278</v>
      </c>
      <c r="F105" s="60">
        <f t="shared" si="2"/>
        <v>0.94922432716537453</v>
      </c>
      <c r="G105" s="124">
        <f>IF(D105="",0,RANK($F105,F104:F105,0))</f>
        <v>2</v>
      </c>
      <c r="H105" s="84"/>
      <c r="I105" s="84"/>
      <c r="J105" s="84"/>
      <c r="K105" s="84"/>
      <c r="L105" s="84"/>
      <c r="M105" s="84"/>
      <c r="N105" s="84"/>
      <c r="O105" s="84"/>
    </row>
    <row r="106" spans="1:15" ht="17.5" x14ac:dyDescent="0.45">
      <c r="A106" s="87">
        <v>60</v>
      </c>
      <c r="B106" s="87">
        <v>1906</v>
      </c>
      <c r="C106" s="68" t="s">
        <v>441</v>
      </c>
      <c r="D106" s="53">
        <f>IFERROR(VLOOKUP(B106,'Vta RdV'!$F$3:$G$999,2,0),0)</f>
        <v>25931.31</v>
      </c>
      <c r="E106" s="53">
        <f>VLOOKUP(B106,Objetivos!$D$5:$E$169,2,0)</f>
        <v>25311.326872727277</v>
      </c>
      <c r="F106" s="61">
        <f t="shared" si="2"/>
        <v>1.0244942957905834</v>
      </c>
      <c r="G106" s="120">
        <f>IF(D106="",0,RANK($F106,F106:F107,0))</f>
        <v>2</v>
      </c>
      <c r="H106" s="84"/>
      <c r="I106" s="84"/>
      <c r="J106" s="84"/>
      <c r="K106" s="84"/>
      <c r="L106" s="84"/>
      <c r="M106" s="84"/>
      <c r="N106" s="84"/>
      <c r="O106" s="84"/>
    </row>
    <row r="107" spans="1:15" ht="18" thickBot="1" x14ac:dyDescent="0.5">
      <c r="A107" s="88">
        <v>60</v>
      </c>
      <c r="B107" s="88">
        <v>3179</v>
      </c>
      <c r="C107" s="69" t="s">
        <v>439</v>
      </c>
      <c r="D107" s="55">
        <f>IFERROR(VLOOKUP(B107,'Vta RdV'!$F$3:$G$999,2,0),0)</f>
        <v>12490.12</v>
      </c>
      <c r="E107" s="55">
        <f>VLOOKUP(B107,Objetivos!$D$5:$E$169,2,0)</f>
        <v>7524.1473890909092</v>
      </c>
      <c r="F107" s="56">
        <f t="shared" si="2"/>
        <v>1.6600046960947552</v>
      </c>
      <c r="G107" s="122">
        <f>IF(D107="",0,RANK($F107,F106:F107,0))</f>
        <v>1</v>
      </c>
      <c r="H107" s="84"/>
      <c r="I107" s="84"/>
      <c r="J107" s="84"/>
      <c r="K107" s="84"/>
      <c r="L107" s="84"/>
      <c r="M107" s="84"/>
      <c r="N107" s="84"/>
      <c r="O107" s="84"/>
    </row>
    <row r="108" spans="1:15" ht="17.5" x14ac:dyDescent="0.45">
      <c r="A108" s="89">
        <v>60</v>
      </c>
      <c r="B108" s="89">
        <v>1921</v>
      </c>
      <c r="C108" s="70" t="s">
        <v>438</v>
      </c>
      <c r="D108" s="57">
        <f>IFERROR(VLOOKUP(B108,'Vta RdV'!$F$3:$G$999,2,0),0)</f>
        <v>16293.43</v>
      </c>
      <c r="E108" s="57">
        <f>VLOOKUP(B108,Objetivos!$D$5:$E$169,2,0)</f>
        <v>9528.1955127272759</v>
      </c>
      <c r="F108" s="58">
        <f t="shared" si="2"/>
        <v>1.7100226352656251</v>
      </c>
      <c r="G108" s="123">
        <f>IF(D108="",0,RANK($F108,F108:F109,0))</f>
        <v>1</v>
      </c>
      <c r="H108" s="84"/>
      <c r="I108" s="84"/>
      <c r="J108" s="84"/>
      <c r="K108" s="84"/>
      <c r="L108" s="84"/>
      <c r="M108" s="84"/>
      <c r="N108" s="84"/>
      <c r="O108" s="84"/>
    </row>
    <row r="109" spans="1:15" ht="18" thickBot="1" x14ac:dyDescent="0.5">
      <c r="A109" s="90">
        <v>60</v>
      </c>
      <c r="B109" s="90">
        <v>6861</v>
      </c>
      <c r="C109" s="71" t="s">
        <v>776</v>
      </c>
      <c r="D109" s="59">
        <f>IFERROR(VLOOKUP(B109,'Vta RdV'!$F$3:$G$999,2,0),0)</f>
        <v>19916.62</v>
      </c>
      <c r="E109" s="59">
        <f>VLOOKUP(B109,Objetivos!$D$5:$E$169,2,0)</f>
        <v>16672.450727272728</v>
      </c>
      <c r="F109" s="60">
        <f t="shared" si="2"/>
        <v>1.1945826277009457</v>
      </c>
      <c r="G109" s="124">
        <f>IF(D109="",0,RANK($F109,F108:F109,0))</f>
        <v>2</v>
      </c>
      <c r="H109" s="84"/>
      <c r="I109" s="84"/>
      <c r="J109" s="84"/>
      <c r="K109" s="84"/>
      <c r="L109" s="84"/>
      <c r="M109" s="84"/>
      <c r="N109" s="84"/>
      <c r="O109" s="84"/>
    </row>
    <row r="110" spans="1:15" ht="17.5" x14ac:dyDescent="0.45">
      <c r="A110" s="87">
        <v>61</v>
      </c>
      <c r="B110" s="87">
        <v>5587</v>
      </c>
      <c r="C110" s="68" t="s">
        <v>449</v>
      </c>
      <c r="D110" s="53">
        <f>IFERROR(VLOOKUP(B110,'Vta RdV'!$F$3:$G$999,2,0),0)</f>
        <v>42906.71</v>
      </c>
      <c r="E110" s="53">
        <f>VLOOKUP(B110,Objetivos!$D$5:$E$169,2,0)</f>
        <v>36291.560705454554</v>
      </c>
      <c r="F110" s="61">
        <f t="shared" si="2"/>
        <v>1.182277895079646</v>
      </c>
      <c r="G110" s="120">
        <f>IF(D110="",0,RANK($F110,F110:F111,0))</f>
        <v>1</v>
      </c>
      <c r="H110" s="84"/>
      <c r="I110" s="84"/>
      <c r="J110" s="84"/>
      <c r="K110" s="84"/>
      <c r="L110" s="84"/>
      <c r="M110" s="84"/>
      <c r="N110" s="84"/>
      <c r="O110" s="84"/>
    </row>
    <row r="111" spans="1:15" ht="18" thickBot="1" x14ac:dyDescent="0.5">
      <c r="A111" s="88">
        <v>61</v>
      </c>
      <c r="B111" s="88">
        <v>5523</v>
      </c>
      <c r="C111" s="69" t="s">
        <v>451</v>
      </c>
      <c r="D111" s="55">
        <f>IFERROR(VLOOKUP(B111,'Vta RdV'!$F$3:$G$999,2,0),0)</f>
        <v>7365.2</v>
      </c>
      <c r="E111" s="55">
        <f>VLOOKUP(B111,Objetivos!$D$5:$E$169,2,0)</f>
        <v>11731.669869090909</v>
      </c>
      <c r="F111" s="56">
        <f t="shared" si="2"/>
        <v>0.62780491457613197</v>
      </c>
      <c r="G111" s="122">
        <f>IF(D111="",0,RANK($F111,F110:F111,0))</f>
        <v>2</v>
      </c>
      <c r="H111" s="84"/>
      <c r="I111" s="84"/>
      <c r="J111" s="84"/>
      <c r="K111" s="84"/>
      <c r="L111" s="84"/>
      <c r="M111" s="84"/>
      <c r="N111" s="84"/>
      <c r="O111" s="84"/>
    </row>
    <row r="112" spans="1:15" ht="17.5" x14ac:dyDescent="0.45">
      <c r="A112" s="89">
        <v>61</v>
      </c>
      <c r="B112" s="89">
        <v>640</v>
      </c>
      <c r="C112" s="70" t="s">
        <v>453</v>
      </c>
      <c r="D112" s="57">
        <f>IFERROR(VLOOKUP(B112,'Vta RdV'!$F$3:$G$999,2,0),0)</f>
        <v>24606.85</v>
      </c>
      <c r="E112" s="57">
        <f>VLOOKUP(B112,Objetivos!$D$5:$E$169,2,0)</f>
        <v>16537.395003636364</v>
      </c>
      <c r="F112" s="58">
        <f t="shared" si="2"/>
        <v>1.4879520017868149</v>
      </c>
      <c r="G112" s="123">
        <f>IF(D112="",0,RANK($F112,F112:F113,0))</f>
        <v>1</v>
      </c>
      <c r="H112" s="84"/>
      <c r="I112" s="84"/>
      <c r="J112" s="84"/>
      <c r="K112" s="84"/>
      <c r="L112" s="84"/>
      <c r="M112" s="84"/>
      <c r="N112" s="84"/>
      <c r="O112" s="84"/>
    </row>
    <row r="113" spans="1:15" ht="18" thickBot="1" x14ac:dyDescent="0.5">
      <c r="A113" s="90">
        <v>61</v>
      </c>
      <c r="B113" s="90">
        <v>151</v>
      </c>
      <c r="C113" s="71" t="s">
        <v>450</v>
      </c>
      <c r="D113" s="59">
        <f>IFERROR(VLOOKUP(B113,'Vta RdV'!$F$3:$G$999,2,0),0)</f>
        <v>6483.66</v>
      </c>
      <c r="E113" s="59">
        <f>VLOOKUP(B113,Objetivos!$D$5:$E$169,2,0)</f>
        <v>7495.4466909090925</v>
      </c>
      <c r="F113" s="60">
        <f t="shared" si="2"/>
        <v>0.86501315630244624</v>
      </c>
      <c r="G113" s="124">
        <f>IF(D113="",0,RANK($F113,F112:F113,0))</f>
        <v>2</v>
      </c>
      <c r="H113" s="84"/>
      <c r="I113" s="84"/>
      <c r="J113" s="84"/>
      <c r="K113" s="84"/>
      <c r="L113" s="84"/>
      <c r="M113" s="84"/>
      <c r="N113" s="84"/>
      <c r="O113" s="84"/>
    </row>
    <row r="114" spans="1:15" ht="17.5" x14ac:dyDescent="0.45">
      <c r="A114" s="87">
        <v>61</v>
      </c>
      <c r="B114" s="87">
        <v>1458</v>
      </c>
      <c r="C114" s="68" t="s">
        <v>446</v>
      </c>
      <c r="D114" s="53">
        <f>IFERROR(VLOOKUP(B114,'Vta RdV'!$F$3:$G$999,2,0),0)</f>
        <v>9936.15</v>
      </c>
      <c r="E114" s="53">
        <f>VLOOKUP(B114,Objetivos!$D$5:$E$169,2,0)</f>
        <v>9588.1153527272727</v>
      </c>
      <c r="F114" s="61">
        <f t="shared" si="2"/>
        <v>1.0362985461135208</v>
      </c>
      <c r="G114" s="120">
        <f>IF(D114="",0,RANK($F114,F114:F115,0))</f>
        <v>1</v>
      </c>
      <c r="H114" s="84"/>
      <c r="I114" s="84"/>
      <c r="J114" s="84"/>
      <c r="K114" s="84"/>
      <c r="L114" s="84"/>
      <c r="M114" s="84"/>
      <c r="N114" s="84"/>
      <c r="O114" s="84"/>
    </row>
    <row r="115" spans="1:15" ht="18" thickBot="1" x14ac:dyDescent="0.5">
      <c r="A115" s="88">
        <v>61</v>
      </c>
      <c r="B115" s="88">
        <v>666</v>
      </c>
      <c r="C115" s="69" t="s">
        <v>454</v>
      </c>
      <c r="D115" s="55">
        <f>IFERROR(VLOOKUP(B115,'Vta RdV'!$F$3:$G$999,2,0),0)</f>
        <v>21096.37</v>
      </c>
      <c r="E115" s="55">
        <f>VLOOKUP(B115,Objetivos!$D$5:$E$169,2,0)</f>
        <v>26765.923134545457</v>
      </c>
      <c r="F115" s="56">
        <f t="shared" si="2"/>
        <v>0.78818017573890264</v>
      </c>
      <c r="G115" s="122">
        <f>IF(D115="",0,RANK($F115,F114:F115,0))</f>
        <v>2</v>
      </c>
      <c r="H115" s="84"/>
      <c r="I115" s="84"/>
      <c r="J115" s="84"/>
      <c r="K115" s="84"/>
      <c r="L115" s="84"/>
      <c r="M115" s="84"/>
      <c r="N115" s="84"/>
      <c r="O115" s="84"/>
    </row>
    <row r="116" spans="1:15" ht="17.5" x14ac:dyDescent="0.45">
      <c r="A116" s="89">
        <v>61</v>
      </c>
      <c r="B116" s="89">
        <v>9769</v>
      </c>
      <c r="C116" s="70" t="s">
        <v>457</v>
      </c>
      <c r="D116" s="57">
        <f>IFERROR(VLOOKUP(B116,'Vta RdV'!$F$3:$G$999,2,0),0)</f>
        <v>29156.34</v>
      </c>
      <c r="E116" s="57">
        <f>VLOOKUP(B116,Objetivos!$D$5:$E$169,2,0)</f>
        <v>24377.425018181821</v>
      </c>
      <c r="F116" s="58">
        <f t="shared" si="2"/>
        <v>1.1960385470677826</v>
      </c>
      <c r="G116" s="123">
        <f>IF(D116="",0,RANK($F116,F116:F117,0))</f>
        <v>1</v>
      </c>
      <c r="H116" s="84"/>
      <c r="I116" s="84"/>
      <c r="J116" s="84"/>
      <c r="K116" s="84"/>
      <c r="L116" s="84"/>
      <c r="M116" s="84"/>
      <c r="N116" s="84"/>
      <c r="O116" s="84"/>
    </row>
    <row r="117" spans="1:15" ht="18" thickBot="1" x14ac:dyDescent="0.5">
      <c r="A117" s="90">
        <v>61</v>
      </c>
      <c r="B117" s="90">
        <v>1650</v>
      </c>
      <c r="C117" s="71" t="s">
        <v>447</v>
      </c>
      <c r="D117" s="59">
        <f>IFERROR(VLOOKUP(B117,'Vta RdV'!$F$3:$G$999,2,0),0)</f>
        <v>7366.34</v>
      </c>
      <c r="E117" s="59">
        <f>VLOOKUP(B117,Objetivos!$D$5:$E$169,2,0)</f>
        <v>11584.618640000001</v>
      </c>
      <c r="F117" s="60">
        <f t="shared" si="2"/>
        <v>0.63587246407621056</v>
      </c>
      <c r="G117" s="124">
        <f>IF(D117="",0,RANK($F117,F116:F117,0))</f>
        <v>2</v>
      </c>
      <c r="H117" s="84"/>
      <c r="I117" s="84"/>
      <c r="J117" s="84"/>
      <c r="K117" s="84"/>
      <c r="L117" s="84"/>
      <c r="M117" s="84"/>
      <c r="N117" s="84"/>
      <c r="O117" s="84"/>
    </row>
    <row r="118" spans="1:15" ht="17.5" x14ac:dyDescent="0.45">
      <c r="A118" s="87">
        <v>61</v>
      </c>
      <c r="B118" s="87">
        <v>42204</v>
      </c>
      <c r="C118" s="68" t="s">
        <v>783</v>
      </c>
      <c r="D118" s="53">
        <f>IFERROR(VLOOKUP(B118,'Vta RdV'!$F$3:$G$999,2,0),0)</f>
        <v>13826.57</v>
      </c>
      <c r="E118" s="53">
        <f>VLOOKUP(B118,Objetivos!$D$5:$E$169,2,0)</f>
        <v>9470.9342181818192</v>
      </c>
      <c r="F118" s="61">
        <f t="shared" si="2"/>
        <v>1.4598950516894575</v>
      </c>
      <c r="G118" s="120">
        <f>IF(D118="",0,RANK($F118,F118:F119,0))</f>
        <v>1</v>
      </c>
      <c r="H118" s="84"/>
      <c r="I118" s="84"/>
      <c r="J118" s="84"/>
      <c r="K118" s="84"/>
      <c r="L118" s="84"/>
      <c r="M118" s="84"/>
      <c r="N118" s="84"/>
      <c r="O118" s="84"/>
    </row>
    <row r="119" spans="1:15" ht="18" thickBot="1" x14ac:dyDescent="0.5">
      <c r="A119" s="88">
        <v>61</v>
      </c>
      <c r="B119" s="88">
        <v>659</v>
      </c>
      <c r="C119" s="69" t="s">
        <v>456</v>
      </c>
      <c r="D119" s="55">
        <f>IFERROR(VLOOKUP(B119,'Vta RdV'!$F$3:$G$999,2,0),0)</f>
        <v>17934.79</v>
      </c>
      <c r="E119" s="55">
        <f>VLOOKUP(B119,Objetivos!$D$5:$E$169,2,0)</f>
        <v>22593.366741818179</v>
      </c>
      <c r="F119" s="56">
        <f t="shared" si="2"/>
        <v>0.79380776689666199</v>
      </c>
      <c r="G119" s="122">
        <f>IF(D119="",0,RANK($F119,F118:F119,0))</f>
        <v>2</v>
      </c>
      <c r="H119" s="84"/>
      <c r="I119" s="84"/>
      <c r="J119" s="84"/>
      <c r="K119" s="84"/>
      <c r="L119" s="84"/>
      <c r="M119" s="84"/>
      <c r="N119" s="84"/>
      <c r="O119" s="84"/>
    </row>
    <row r="120" spans="1:15" ht="17.5" x14ac:dyDescent="0.45">
      <c r="A120" s="89">
        <v>61</v>
      </c>
      <c r="B120" s="89">
        <v>670</v>
      </c>
      <c r="C120" s="70" t="s">
        <v>455</v>
      </c>
      <c r="D120" s="57">
        <f>IFERROR(VLOOKUP(B120,'Vta RdV'!$F$3:$G$999,2,0),0)</f>
        <v>13203.64</v>
      </c>
      <c r="E120" s="57">
        <f>VLOOKUP(B120,Objetivos!$D$5:$E$169,2,0)</f>
        <v>17146.577018181822</v>
      </c>
      <c r="F120" s="58">
        <f t="shared" si="2"/>
        <v>0.77004523911677381</v>
      </c>
      <c r="G120" s="123">
        <f>IF(D120="",0,RANK($F120,F120:F121,0))</f>
        <v>2</v>
      </c>
      <c r="H120" s="84"/>
      <c r="I120" s="84"/>
      <c r="J120" s="84"/>
      <c r="K120" s="84"/>
      <c r="L120" s="84"/>
      <c r="M120" s="84"/>
      <c r="N120" s="84"/>
      <c r="O120" s="84"/>
    </row>
    <row r="121" spans="1:15" ht="18" thickBot="1" x14ac:dyDescent="0.5">
      <c r="A121" s="90">
        <v>61</v>
      </c>
      <c r="B121" s="90">
        <v>1465</v>
      </c>
      <c r="C121" s="71" t="s">
        <v>448</v>
      </c>
      <c r="D121" s="59">
        <f>IFERROR(VLOOKUP(B121,'Vta RdV'!$F$3:$G$999,2,0),0)</f>
        <v>34461.58</v>
      </c>
      <c r="E121" s="59">
        <f>VLOOKUP(B121,Objetivos!$D$5:$E$169,2,0)</f>
        <v>42938.14714181819</v>
      </c>
      <c r="F121" s="60">
        <f t="shared" si="2"/>
        <v>0.80258656448725252</v>
      </c>
      <c r="G121" s="124">
        <f>IF(D121="",0,RANK($F121,F120:F121,0))</f>
        <v>1</v>
      </c>
      <c r="H121" s="84"/>
      <c r="I121" s="84"/>
      <c r="J121" s="84"/>
      <c r="K121" s="84"/>
      <c r="L121" s="84"/>
      <c r="M121" s="84"/>
      <c r="N121" s="84"/>
      <c r="O121" s="84"/>
    </row>
    <row r="122" spans="1:15" ht="17.5" x14ac:dyDescent="0.45">
      <c r="A122" s="87">
        <v>61</v>
      </c>
      <c r="B122" s="87">
        <v>656</v>
      </c>
      <c r="C122" s="68" t="s">
        <v>452</v>
      </c>
      <c r="D122" s="53">
        <f>IFERROR(VLOOKUP(B122,'Vta RdV'!$F$3:$G$999,2,0),0)</f>
        <v>19610.22</v>
      </c>
      <c r="E122" s="53">
        <f>VLOOKUP(B122,Objetivos!$D$5:$E$169,2,0)</f>
        <v>21630.146581818186</v>
      </c>
      <c r="F122" s="61">
        <f t="shared" si="2"/>
        <v>0.90661521528864308</v>
      </c>
      <c r="G122" s="120">
        <f>IF(D122="",0,RANK($F122,F122:F123,0))</f>
        <v>1</v>
      </c>
      <c r="H122" s="84"/>
      <c r="I122" s="84"/>
      <c r="J122" s="84"/>
      <c r="K122" s="84"/>
      <c r="L122" s="84"/>
      <c r="M122" s="84"/>
      <c r="N122" s="84"/>
      <c r="O122" s="84"/>
    </row>
    <row r="123" spans="1:15" ht="18" thickBot="1" x14ac:dyDescent="0.5">
      <c r="A123" s="88">
        <v>61</v>
      </c>
      <c r="B123" s="88">
        <v>7273</v>
      </c>
      <c r="C123" s="69" t="s">
        <v>784</v>
      </c>
      <c r="D123" s="55">
        <f>IFERROR(VLOOKUP(B123,'Vta RdV'!$F$3:$G$999,2,0),0)</f>
        <v>10958.43</v>
      </c>
      <c r="E123" s="55">
        <f>VLOOKUP(B123,Objetivos!$D$5:$E$169,2,0)</f>
        <v>14901.708480000001</v>
      </c>
      <c r="F123" s="56">
        <f t="shared" si="2"/>
        <v>0.73538077964064419</v>
      </c>
      <c r="G123" s="122">
        <f>IF(D123="",0,RANK($F123,F122:F123,0))</f>
        <v>2</v>
      </c>
      <c r="H123" s="84"/>
      <c r="I123" s="84"/>
      <c r="J123" s="84"/>
      <c r="K123" s="84"/>
      <c r="L123" s="84"/>
      <c r="M123" s="84"/>
      <c r="N123" s="84"/>
      <c r="O123" s="84"/>
    </row>
    <row r="124" spans="1:15" ht="17.5" x14ac:dyDescent="0.45">
      <c r="A124" s="89">
        <v>62</v>
      </c>
      <c r="B124" s="89">
        <v>630</v>
      </c>
      <c r="C124" s="70" t="s">
        <v>466</v>
      </c>
      <c r="D124" s="57">
        <f>IFERROR(VLOOKUP(B124,'Vta RdV'!$F$3:$G$999,2,0),0)</f>
        <v>34711.519999999997</v>
      </c>
      <c r="E124" s="57">
        <f>VLOOKUP(B124,Objetivos!$D$5:$E$169,2,0)</f>
        <v>42238.0290109091</v>
      </c>
      <c r="F124" s="58">
        <f t="shared" ref="F124:F145" si="3">+D124/E124</f>
        <v>0.82180728629725641</v>
      </c>
      <c r="G124" s="123">
        <f>IF(D124="",0,RANK($F124,F124:F125,0))</f>
        <v>2</v>
      </c>
      <c r="H124" s="84"/>
      <c r="I124" s="84"/>
      <c r="J124" s="84"/>
      <c r="K124" s="84"/>
      <c r="L124" s="84"/>
      <c r="M124" s="84"/>
      <c r="N124" s="84"/>
      <c r="O124" s="84"/>
    </row>
    <row r="125" spans="1:15" ht="18" thickBot="1" x14ac:dyDescent="0.5">
      <c r="A125" s="90">
        <v>62</v>
      </c>
      <c r="B125" s="90">
        <v>5355</v>
      </c>
      <c r="C125" s="71" t="s">
        <v>465</v>
      </c>
      <c r="D125" s="59">
        <f>IFERROR(VLOOKUP(B125,'Vta RdV'!$F$3:$G$999,2,0),0)</f>
        <v>25424.7</v>
      </c>
      <c r="E125" s="59">
        <f>VLOOKUP(B125,Objetivos!$D$5:$E$169,2,0)</f>
        <v>30451.232123636368</v>
      </c>
      <c r="F125" s="60">
        <f t="shared" si="3"/>
        <v>0.83493173270533272</v>
      </c>
      <c r="G125" s="124">
        <f>IF(D125="",0,RANK($F125,F124:F125,0))</f>
        <v>1</v>
      </c>
      <c r="H125" s="84"/>
      <c r="I125" s="84"/>
      <c r="J125" s="84"/>
      <c r="K125" s="84"/>
      <c r="L125" s="84"/>
      <c r="M125" s="84"/>
      <c r="N125" s="84"/>
      <c r="O125" s="84"/>
    </row>
    <row r="126" spans="1:15" ht="17.5" x14ac:dyDescent="0.45">
      <c r="A126" s="87">
        <v>62</v>
      </c>
      <c r="B126" s="87">
        <v>1592</v>
      </c>
      <c r="C126" s="68" t="s">
        <v>782</v>
      </c>
      <c r="D126" s="53">
        <f>IFERROR(VLOOKUP(B126,'Vta RdV'!$F$3:$G$999,2,0),0)</f>
        <v>11144.68</v>
      </c>
      <c r="E126" s="53">
        <f>VLOOKUP(B126,Objetivos!$D$5:$E$169,2,0)</f>
        <v>9852.2041236363639</v>
      </c>
      <c r="F126" s="61">
        <f t="shared" si="3"/>
        <v>1.1311864695599299</v>
      </c>
      <c r="G126" s="120">
        <f>IF(D126="",0,RANK($F126,F126:F127,0))</f>
        <v>2</v>
      </c>
      <c r="H126" s="84"/>
      <c r="I126" s="84"/>
      <c r="J126" s="84"/>
      <c r="K126" s="84"/>
      <c r="L126" s="84"/>
      <c r="M126" s="84"/>
      <c r="N126" s="84"/>
      <c r="O126" s="84"/>
    </row>
    <row r="127" spans="1:15" ht="18" thickBot="1" x14ac:dyDescent="0.5">
      <c r="A127" s="88">
        <v>62</v>
      </c>
      <c r="B127" s="88">
        <v>4220</v>
      </c>
      <c r="C127" s="69" t="s">
        <v>461</v>
      </c>
      <c r="D127" s="55">
        <f>IFERROR(VLOOKUP(B127,'Vta RdV'!$F$3:$G$999,2,0),0)</f>
        <v>19282.39</v>
      </c>
      <c r="E127" s="55">
        <f>VLOOKUP(B127,Objetivos!$D$5:$E$169,2,0)</f>
        <v>16161.416392727275</v>
      </c>
      <c r="F127" s="56">
        <f t="shared" si="3"/>
        <v>1.1931126289572727</v>
      </c>
      <c r="G127" s="122">
        <f>IF(D127="",0,RANK($F127,F126:F127,0))</f>
        <v>1</v>
      </c>
      <c r="H127" s="84"/>
      <c r="I127" s="84"/>
      <c r="J127" s="84"/>
      <c r="K127" s="84"/>
      <c r="L127" s="84"/>
      <c r="M127" s="84"/>
      <c r="N127" s="84"/>
      <c r="O127" s="84"/>
    </row>
    <row r="128" spans="1:15" ht="17.5" x14ac:dyDescent="0.45">
      <c r="A128" s="89">
        <v>62</v>
      </c>
      <c r="B128" s="89">
        <v>1581</v>
      </c>
      <c r="C128" s="70" t="s">
        <v>462</v>
      </c>
      <c r="D128" s="57">
        <f>IFERROR(VLOOKUP(B128,'Vta RdV'!$F$3:$G$999,2,0),0)</f>
        <v>13246.12</v>
      </c>
      <c r="E128" s="57">
        <f>VLOOKUP(B128,Objetivos!$D$5:$E$169,2,0)</f>
        <v>11146.713236363637</v>
      </c>
      <c r="F128" s="58">
        <f t="shared" si="3"/>
        <v>1.1883431213415918</v>
      </c>
      <c r="G128" s="123">
        <f>IF(D128="",0,RANK($F128,F128:F129,0))</f>
        <v>1</v>
      </c>
      <c r="H128" s="84"/>
      <c r="I128" s="84"/>
      <c r="J128" s="84"/>
      <c r="K128" s="84"/>
      <c r="L128" s="84"/>
      <c r="M128" s="84"/>
      <c r="N128" s="84"/>
      <c r="O128" s="84"/>
    </row>
    <row r="129" spans="1:15" ht="18" thickBot="1" x14ac:dyDescent="0.5">
      <c r="A129" s="90">
        <v>62</v>
      </c>
      <c r="B129" s="90">
        <v>11493</v>
      </c>
      <c r="C129" s="71" t="s">
        <v>458</v>
      </c>
      <c r="D129" s="59">
        <f>IFERROR(VLOOKUP(B129,'Vta RdV'!$F$3:$G$999,2,0),0)</f>
        <v>19537.13</v>
      </c>
      <c r="E129" s="59">
        <f>VLOOKUP(B129,Objetivos!$D$5:$E$169,2,0)</f>
        <v>21848.853759999998</v>
      </c>
      <c r="F129" s="60">
        <f t="shared" si="3"/>
        <v>0.89419473509259295</v>
      </c>
      <c r="G129" s="124">
        <f>IF(D129="",0,RANK($F129,F128:F129,0))</f>
        <v>2</v>
      </c>
      <c r="H129" s="84"/>
      <c r="I129" s="84"/>
      <c r="J129" s="84"/>
      <c r="K129" s="84"/>
      <c r="L129" s="84"/>
      <c r="M129" s="84"/>
      <c r="N129" s="84"/>
      <c r="O129" s="84"/>
    </row>
    <row r="130" spans="1:15" ht="17.5" x14ac:dyDescent="0.45">
      <c r="A130" s="87">
        <v>62</v>
      </c>
      <c r="B130" s="87">
        <v>583</v>
      </c>
      <c r="C130" s="68" t="s">
        <v>467</v>
      </c>
      <c r="D130" s="53">
        <f>IFERROR(VLOOKUP(B130,'Vta RdV'!$F$3:$G$999,2,0),0)</f>
        <v>18572.37</v>
      </c>
      <c r="E130" s="53">
        <f>VLOOKUP(B130,Objetivos!$D$5:$E$169,2,0)</f>
        <v>27317.658312727275</v>
      </c>
      <c r="F130" s="61">
        <f t="shared" si="3"/>
        <v>0.67986683878197374</v>
      </c>
      <c r="G130" s="120">
        <f>IF(D130="",0,RANK($F130,F130:F131,0))</f>
        <v>2</v>
      </c>
      <c r="H130" s="84"/>
      <c r="I130" s="84"/>
      <c r="J130" s="84"/>
      <c r="K130" s="84"/>
      <c r="L130" s="84"/>
      <c r="M130" s="84"/>
      <c r="N130" s="84"/>
      <c r="O130" s="84"/>
    </row>
    <row r="131" spans="1:15" ht="18" thickBot="1" x14ac:dyDescent="0.5">
      <c r="A131" s="88">
        <v>62</v>
      </c>
      <c r="B131" s="88">
        <v>2441</v>
      </c>
      <c r="C131" s="69" t="s">
        <v>463</v>
      </c>
      <c r="D131" s="55">
        <f>IFERROR(VLOOKUP(B131,'Vta RdV'!$F$3:$G$999,2,0),0)</f>
        <v>11868.28</v>
      </c>
      <c r="E131" s="55">
        <f>VLOOKUP(B131,Objetivos!$D$5:$E$169,2,0)</f>
        <v>14531.541643636363</v>
      </c>
      <c r="F131" s="56">
        <f t="shared" si="3"/>
        <v>0.81672545770099658</v>
      </c>
      <c r="G131" s="122">
        <f>IF(D131="",0,RANK($F131,F130:F131,0))</f>
        <v>1</v>
      </c>
      <c r="H131" s="84"/>
      <c r="I131" s="84"/>
      <c r="J131" s="84"/>
      <c r="K131" s="84"/>
      <c r="L131" s="84"/>
      <c r="M131" s="84"/>
      <c r="N131" s="84"/>
      <c r="O131" s="84"/>
    </row>
    <row r="132" spans="1:15" ht="17.5" x14ac:dyDescent="0.45">
      <c r="A132" s="89">
        <v>62</v>
      </c>
      <c r="B132" s="89">
        <v>616</v>
      </c>
      <c r="C132" s="70" t="s">
        <v>468</v>
      </c>
      <c r="D132" s="57">
        <f>IFERROR(VLOOKUP(B132,'Vta RdV'!$F$3:$G$999,2,0),0)</f>
        <v>10512.24</v>
      </c>
      <c r="E132" s="57">
        <f>VLOOKUP(B132,Objetivos!$D$5:$E$169,2,0)</f>
        <v>16222.901970909094</v>
      </c>
      <c r="F132" s="58">
        <f t="shared" si="3"/>
        <v>0.64798764233739115</v>
      </c>
      <c r="G132" s="123">
        <f>IF(D132="",0,RANK($F132,F132:F133,0))</f>
        <v>2</v>
      </c>
      <c r="H132" s="84"/>
      <c r="I132" s="84"/>
      <c r="J132" s="84"/>
      <c r="K132" s="84"/>
      <c r="L132" s="84"/>
      <c r="M132" s="84"/>
      <c r="N132" s="84"/>
      <c r="O132" s="84"/>
    </row>
    <row r="133" spans="1:15" ht="18" thickBot="1" x14ac:dyDescent="0.5">
      <c r="A133" s="90">
        <v>62</v>
      </c>
      <c r="B133" s="90">
        <v>136</v>
      </c>
      <c r="C133" s="71" t="s">
        <v>460</v>
      </c>
      <c r="D133" s="59">
        <f>IFERROR(VLOOKUP(B133,'Vta RdV'!$F$3:$G$999,2,0),0)</f>
        <v>20002.490000000002</v>
      </c>
      <c r="E133" s="59">
        <f>VLOOKUP(B133,Objetivos!$D$5:$E$169,2,0)</f>
        <v>20310.344334545451</v>
      </c>
      <c r="F133" s="60">
        <f t="shared" si="3"/>
        <v>0.9848424857070579</v>
      </c>
      <c r="G133" s="124">
        <f>IF(D133="",0,RANK($F133,F132:F133,0))</f>
        <v>1</v>
      </c>
      <c r="H133" s="84"/>
      <c r="I133" s="84"/>
      <c r="J133" s="84"/>
      <c r="K133" s="84"/>
      <c r="L133" s="84"/>
      <c r="M133" s="84"/>
      <c r="N133" s="84"/>
      <c r="O133" s="84"/>
    </row>
    <row r="134" spans="1:15" ht="17.5" x14ac:dyDescent="0.45">
      <c r="A134" s="87">
        <v>62</v>
      </c>
      <c r="B134" s="87">
        <v>6965</v>
      </c>
      <c r="C134" s="68" t="s">
        <v>470</v>
      </c>
      <c r="D134" s="53">
        <f>IFERROR(VLOOKUP(B134,'Vta RdV'!$F$3:$G$999,2,0),0)</f>
        <v>25263.96</v>
      </c>
      <c r="E134" s="53">
        <f>VLOOKUP(B134,Objetivos!$D$5:$E$169,2,0)</f>
        <v>21963.582080000004</v>
      </c>
      <c r="F134" s="61">
        <f t="shared" si="3"/>
        <v>1.1502659223790874</v>
      </c>
      <c r="G134" s="120">
        <f>IF(D134="",0,RANK($F134,F134:F135,0))</f>
        <v>1</v>
      </c>
      <c r="H134" s="84"/>
      <c r="I134" s="84"/>
      <c r="J134" s="84"/>
      <c r="K134" s="84"/>
      <c r="L134" s="84"/>
      <c r="M134" s="84"/>
      <c r="N134" s="84"/>
      <c r="O134" s="84"/>
    </row>
    <row r="135" spans="1:15" ht="18" thickBot="1" x14ac:dyDescent="0.5">
      <c r="A135" s="88">
        <v>62</v>
      </c>
      <c r="B135" s="88">
        <v>42341</v>
      </c>
      <c r="C135" s="69" t="s">
        <v>459</v>
      </c>
      <c r="D135" s="55">
        <f>IFERROR(VLOOKUP(B135,'Vta RdV'!$F$3:$G$999,2,0),0)</f>
        <v>11296.34</v>
      </c>
      <c r="E135" s="55">
        <f>VLOOKUP(B135,Objetivos!$D$5:$E$169,2,0)</f>
        <v>14798.701010909093</v>
      </c>
      <c r="F135" s="56">
        <f t="shared" si="3"/>
        <v>0.76333321361602802</v>
      </c>
      <c r="G135" s="122">
        <f>IF(D135="",0,RANK($F135,F134:F135,0))</f>
        <v>2</v>
      </c>
      <c r="H135" s="84"/>
      <c r="I135" s="84"/>
      <c r="J135" s="84"/>
      <c r="K135" s="84"/>
      <c r="L135" s="84"/>
      <c r="M135" s="84"/>
      <c r="N135" s="84"/>
      <c r="O135" s="84"/>
    </row>
    <row r="136" spans="1:15" ht="17.5" x14ac:dyDescent="0.45">
      <c r="A136" s="89">
        <v>62</v>
      </c>
      <c r="B136" s="89">
        <v>25088</v>
      </c>
      <c r="C136" s="70" t="s">
        <v>464</v>
      </c>
      <c r="D136" s="57">
        <f>IFERROR(VLOOKUP(B136,'Vta RdV'!$F$3:$G$999,2,0),0)</f>
        <v>12524.33</v>
      </c>
      <c r="E136" s="57">
        <f>VLOOKUP(B136,Objetivos!$D$5:$E$169,2,0)</f>
        <v>12714.267723636367</v>
      </c>
      <c r="F136" s="58">
        <f t="shared" si="3"/>
        <v>0.98506105677771238</v>
      </c>
      <c r="G136" s="123">
        <f>IF(D136="",0,RANK($F136,F136:F137,0))</f>
        <v>1</v>
      </c>
      <c r="H136" s="84"/>
      <c r="I136" s="84"/>
      <c r="J136" s="84"/>
      <c r="K136" s="84"/>
      <c r="L136" s="84"/>
      <c r="M136" s="84"/>
      <c r="N136" s="84"/>
      <c r="O136" s="84"/>
    </row>
    <row r="137" spans="1:15" ht="18" thickBot="1" x14ac:dyDescent="0.5">
      <c r="A137" s="90">
        <v>62</v>
      </c>
      <c r="B137" s="90">
        <v>6310</v>
      </c>
      <c r="C137" s="71" t="s">
        <v>469</v>
      </c>
      <c r="D137" s="59">
        <f>IFERROR(VLOOKUP(B137,'Vta RdV'!$F$3:$G$999,2,0),0)</f>
        <v>11451.52</v>
      </c>
      <c r="E137" s="59">
        <f>VLOOKUP(B137,Objetivos!$D$5:$E$169,2,0)</f>
        <v>15218.030843636365</v>
      </c>
      <c r="F137" s="60">
        <f t="shared" si="3"/>
        <v>0.75249683205817763</v>
      </c>
      <c r="G137" s="124">
        <f>IF(D137="",0,RANK($F137,F136:F137,0))</f>
        <v>2</v>
      </c>
      <c r="H137" s="84"/>
      <c r="I137" s="84"/>
      <c r="J137" s="84"/>
      <c r="K137" s="84"/>
      <c r="L137" s="84"/>
      <c r="M137" s="84"/>
      <c r="N137" s="84"/>
      <c r="O137" s="84"/>
    </row>
    <row r="138" spans="1:15" ht="17.5" x14ac:dyDescent="0.45">
      <c r="A138" s="87">
        <v>63</v>
      </c>
      <c r="B138" s="87">
        <v>9583</v>
      </c>
      <c r="C138" s="68" t="s">
        <v>476</v>
      </c>
      <c r="D138" s="53">
        <f>IFERROR(VLOOKUP(B138,'Vta RdV'!$F$3:$G$999,2,0),0)</f>
        <v>17652.23</v>
      </c>
      <c r="E138" s="53">
        <f>VLOOKUP(B138,Objetivos!$D$5:$E$169,2,0)</f>
        <v>21854.151505454545</v>
      </c>
      <c r="F138" s="61">
        <f t="shared" si="3"/>
        <v>0.8077289111679401</v>
      </c>
      <c r="G138" s="120">
        <f>IF(D138="",0,RANK($F138,F138:F139,0))</f>
        <v>2</v>
      </c>
      <c r="H138" s="84"/>
      <c r="I138" s="84"/>
      <c r="J138" s="84"/>
      <c r="K138" s="84"/>
      <c r="L138" s="84"/>
      <c r="M138" s="84"/>
      <c r="N138" s="84"/>
      <c r="O138" s="84"/>
    </row>
    <row r="139" spans="1:15" ht="18" thickBot="1" x14ac:dyDescent="0.5">
      <c r="A139" s="88">
        <v>63</v>
      </c>
      <c r="B139" s="88">
        <v>1180</v>
      </c>
      <c r="C139" s="69" t="s">
        <v>471</v>
      </c>
      <c r="D139" s="55">
        <f>IFERROR(VLOOKUP(B139,'Vta RdV'!$F$3:$G$999,2,0),0)</f>
        <v>20174.689999999999</v>
      </c>
      <c r="E139" s="55">
        <f>VLOOKUP(B139,Objetivos!$D$5:$E$169,2,0)</f>
        <v>23458.264152727275</v>
      </c>
      <c r="F139" s="56">
        <f t="shared" si="3"/>
        <v>0.86002484534451262</v>
      </c>
      <c r="G139" s="122">
        <f>IF(D139="",0,RANK($F139,F138:F139,0))</f>
        <v>1</v>
      </c>
      <c r="H139" s="84"/>
      <c r="I139" s="84"/>
      <c r="J139" s="84"/>
      <c r="K139" s="84"/>
      <c r="L139" s="84"/>
      <c r="M139" s="84"/>
      <c r="N139" s="84"/>
      <c r="O139" s="84"/>
    </row>
    <row r="140" spans="1:15" ht="17.5" x14ac:dyDescent="0.45">
      <c r="A140" s="89">
        <v>63</v>
      </c>
      <c r="B140" s="89">
        <v>52314</v>
      </c>
      <c r="C140" s="70" t="s">
        <v>770</v>
      </c>
      <c r="D140" s="57">
        <f>IFERROR(VLOOKUP(B140,'Vta RdV'!$F$3:$G$999,2,0),0)</f>
        <v>23349.54</v>
      </c>
      <c r="E140" s="57">
        <f>VLOOKUP(B140,Objetivos!$D$5:$E$169,2,0)</f>
        <v>25800.306574545459</v>
      </c>
      <c r="F140" s="58">
        <f t="shared" si="3"/>
        <v>0.90501017623707691</v>
      </c>
      <c r="G140" s="123">
        <f>IF(D140="",0,RANK($F140,F140:F141,0))</f>
        <v>2</v>
      </c>
      <c r="H140" s="84"/>
      <c r="I140" s="84"/>
      <c r="J140" s="84"/>
      <c r="K140" s="84"/>
      <c r="L140" s="84"/>
      <c r="M140" s="84"/>
      <c r="N140" s="84"/>
      <c r="O140" s="84"/>
    </row>
    <row r="141" spans="1:15" ht="18" thickBot="1" x14ac:dyDescent="0.5">
      <c r="A141" s="90">
        <v>63</v>
      </c>
      <c r="B141" s="90">
        <v>6492</v>
      </c>
      <c r="C141" s="71" t="s">
        <v>771</v>
      </c>
      <c r="D141" s="59">
        <f>IFERROR(VLOOKUP(B141,'Vta RdV'!$F$3:$G$999,2,0),0)</f>
        <v>26900.82</v>
      </c>
      <c r="E141" s="59">
        <f>VLOOKUP(B141,Objetivos!$D$5:$E$169,2,0)</f>
        <v>22208.930749090905</v>
      </c>
      <c r="F141" s="60">
        <f t="shared" si="3"/>
        <v>1.211261375161033</v>
      </c>
      <c r="G141" s="124">
        <f>IF(D141="",0,RANK($F141,F140:F141,0))</f>
        <v>1</v>
      </c>
      <c r="H141" s="84"/>
      <c r="I141" s="84"/>
      <c r="J141" s="84"/>
      <c r="K141" s="84"/>
      <c r="L141" s="84"/>
      <c r="M141" s="84"/>
      <c r="N141" s="84"/>
      <c r="O141" s="84"/>
    </row>
    <row r="142" spans="1:15" ht="17.5" x14ac:dyDescent="0.45">
      <c r="A142" s="87">
        <v>63</v>
      </c>
      <c r="B142" s="87">
        <v>6496</v>
      </c>
      <c r="C142" s="68" t="s">
        <v>475</v>
      </c>
      <c r="D142" s="53">
        <f>IFERROR(VLOOKUP(B142,'Vta RdV'!$F$3:$G$999,2,0),0)</f>
        <v>26966.51</v>
      </c>
      <c r="E142" s="53">
        <f>VLOOKUP(B142,Objetivos!$D$5:$E$169,2,0)</f>
        <v>27627.01776000001</v>
      </c>
      <c r="F142" s="61">
        <f t="shared" si="3"/>
        <v>0.97609196310155733</v>
      </c>
      <c r="G142" s="120">
        <f>IF(D142="",0,RANK($F142,F142:F143,0))</f>
        <v>2</v>
      </c>
      <c r="H142" s="84"/>
      <c r="I142" s="84"/>
      <c r="J142" s="84"/>
      <c r="K142" s="84"/>
      <c r="L142" s="84"/>
      <c r="M142" s="84"/>
      <c r="N142" s="84"/>
      <c r="O142" s="84"/>
    </row>
    <row r="143" spans="1:15" ht="18" thickBot="1" x14ac:dyDescent="0.5">
      <c r="A143" s="88">
        <v>63</v>
      </c>
      <c r="B143" s="88">
        <v>860</v>
      </c>
      <c r="C143" s="69" t="s">
        <v>473</v>
      </c>
      <c r="D143" s="55">
        <f>IFERROR(VLOOKUP(B143,'Vta RdV'!$F$3:$G$999,2,0),0)</f>
        <v>28908.880000000001</v>
      </c>
      <c r="E143" s="55">
        <f>VLOOKUP(B143,Objetivos!$D$5:$E$169,2,0)</f>
        <v>22840.607934545453</v>
      </c>
      <c r="F143" s="56">
        <f t="shared" si="3"/>
        <v>1.2656790958824062</v>
      </c>
      <c r="G143" s="122">
        <f>IF(D143="",0,RANK($F143,F142:F143,0))</f>
        <v>1</v>
      </c>
      <c r="H143" s="84"/>
      <c r="I143" s="84"/>
      <c r="J143" s="84"/>
      <c r="K143" s="84"/>
      <c r="L143" s="84"/>
      <c r="M143" s="84"/>
      <c r="N143" s="84"/>
      <c r="O143" s="84"/>
    </row>
    <row r="144" spans="1:15" ht="17.5" x14ac:dyDescent="0.45">
      <c r="A144" s="89">
        <v>63</v>
      </c>
      <c r="B144" s="89">
        <v>540</v>
      </c>
      <c r="C144" s="70" t="s">
        <v>474</v>
      </c>
      <c r="D144" s="57">
        <f>IFERROR(VLOOKUP(B144,'Vta RdV'!$F$3:$G$999,2,0),0)</f>
        <v>34003.33</v>
      </c>
      <c r="E144" s="57">
        <f>VLOOKUP(B144,Objetivos!$D$5:$E$169,2,0)</f>
        <v>31095.078094545457</v>
      </c>
      <c r="F144" s="58">
        <f t="shared" si="3"/>
        <v>1.0935277247611961</v>
      </c>
      <c r="G144" s="123">
        <f>IF(D144="",0,RANK($F144,F144:F145,0))</f>
        <v>1</v>
      </c>
      <c r="H144" s="84"/>
      <c r="I144" s="84"/>
      <c r="J144" s="84"/>
      <c r="K144" s="84"/>
      <c r="L144" s="84"/>
      <c r="M144" s="84"/>
      <c r="N144" s="84"/>
      <c r="O144" s="84"/>
    </row>
    <row r="145" spans="1:15" ht="18" thickBot="1" x14ac:dyDescent="0.5">
      <c r="A145" s="90">
        <v>63</v>
      </c>
      <c r="B145" s="90">
        <v>52164</v>
      </c>
      <c r="C145" s="71" t="s">
        <v>472</v>
      </c>
      <c r="D145" s="59">
        <f>IFERROR(VLOOKUP(B145,'Vta RdV'!$F$3:$G$999,2,0),0)</f>
        <v>11899.75</v>
      </c>
      <c r="E145" s="59">
        <f>VLOOKUP(B145,Objetivos!$D$5:$E$169,2,0)</f>
        <v>13728.743869090909</v>
      </c>
      <c r="F145" s="60">
        <f t="shared" si="3"/>
        <v>0.86677631351192064</v>
      </c>
      <c r="G145" s="124">
        <f>IF(D145="",0,RANK($F145,F144:F145,0))</f>
        <v>2</v>
      </c>
      <c r="H145" s="84"/>
      <c r="I145" s="84"/>
      <c r="J145" s="84"/>
      <c r="K145" s="84"/>
      <c r="L145" s="84"/>
      <c r="M145" s="84"/>
      <c r="N145" s="84"/>
      <c r="O145" s="84"/>
    </row>
    <row r="146" spans="1:15" x14ac:dyDescent="0.35">
      <c r="A146" s="85"/>
      <c r="B146" s="85"/>
      <c r="C146" s="84"/>
      <c r="D146" s="85"/>
      <c r="E146" s="85"/>
      <c r="F146" s="85"/>
      <c r="G146" s="85"/>
      <c r="H146" s="84"/>
      <c r="I146" s="84"/>
      <c r="J146" s="84"/>
      <c r="K146" s="84"/>
      <c r="L146" s="84"/>
      <c r="M146" s="84"/>
      <c r="N146" s="84"/>
      <c r="O146" s="84"/>
    </row>
    <row r="147" spans="1:15" x14ac:dyDescent="0.35">
      <c r="A147" s="85"/>
      <c r="B147" s="85"/>
      <c r="C147" s="84"/>
      <c r="D147" s="85"/>
      <c r="E147" s="85"/>
      <c r="F147" s="85"/>
      <c r="G147" s="85"/>
      <c r="H147" s="84"/>
      <c r="I147" s="84"/>
      <c r="J147" s="84"/>
      <c r="K147" s="84"/>
      <c r="L147" s="84"/>
      <c r="M147" s="84"/>
      <c r="N147" s="84"/>
      <c r="O147" s="84"/>
    </row>
    <row r="148" spans="1:15" x14ac:dyDescent="0.35">
      <c r="A148" s="85"/>
      <c r="B148" s="85"/>
      <c r="C148" s="84"/>
      <c r="D148" s="85"/>
      <c r="E148" s="85"/>
      <c r="F148" s="85"/>
      <c r="G148" s="85"/>
      <c r="H148" s="84"/>
      <c r="I148" s="84"/>
      <c r="J148" s="84"/>
      <c r="K148" s="84"/>
      <c r="L148" s="84"/>
      <c r="M148" s="84"/>
      <c r="N148" s="84"/>
      <c r="O148" s="84"/>
    </row>
    <row r="149" spans="1:15" x14ac:dyDescent="0.35">
      <c r="A149" s="85"/>
      <c r="B149" s="85"/>
      <c r="C149" s="84"/>
      <c r="D149" s="85"/>
      <c r="E149" s="85"/>
      <c r="F149" s="85"/>
      <c r="G149" s="85"/>
      <c r="H149" s="84"/>
      <c r="I149" s="84"/>
      <c r="J149" s="84"/>
      <c r="K149" s="84"/>
      <c r="L149" s="84"/>
      <c r="M149" s="84"/>
      <c r="N149" s="84"/>
      <c r="O149" s="84"/>
    </row>
    <row r="150" spans="1:15" x14ac:dyDescent="0.35">
      <c r="A150" s="85"/>
      <c r="B150" s="85"/>
      <c r="C150" s="84"/>
      <c r="D150" s="85"/>
      <c r="E150" s="85"/>
      <c r="F150" s="85"/>
      <c r="G150" s="85"/>
      <c r="H150" s="84"/>
      <c r="I150" s="84"/>
      <c r="J150" s="84"/>
      <c r="K150" s="84"/>
      <c r="L150" s="84"/>
      <c r="M150" s="84"/>
      <c r="N150" s="84"/>
      <c r="O150" s="84"/>
    </row>
    <row r="151" spans="1:15" x14ac:dyDescent="0.35">
      <c r="A151" s="85"/>
      <c r="B151" s="85"/>
      <c r="C151" s="84"/>
      <c r="D151" s="85"/>
      <c r="E151" s="85"/>
      <c r="F151" s="85"/>
      <c r="G151" s="85"/>
      <c r="H151" s="84"/>
      <c r="I151" s="84"/>
      <c r="J151" s="84"/>
      <c r="K151" s="84"/>
      <c r="L151" s="84"/>
      <c r="M151" s="84"/>
      <c r="N151" s="84"/>
      <c r="O151" s="84"/>
    </row>
    <row r="152" spans="1:15" x14ac:dyDescent="0.35">
      <c r="A152" s="85"/>
      <c r="B152" s="85"/>
      <c r="C152" s="84"/>
      <c r="D152" s="85"/>
      <c r="E152" s="85"/>
      <c r="F152" s="85"/>
      <c r="G152" s="85"/>
      <c r="H152" s="84"/>
      <c r="I152" s="84"/>
      <c r="J152" s="84"/>
      <c r="K152" s="84"/>
      <c r="L152" s="84"/>
      <c r="M152" s="84"/>
      <c r="N152" s="84"/>
      <c r="O152" s="84"/>
    </row>
    <row r="153" spans="1:15" x14ac:dyDescent="0.35">
      <c r="A153" s="85"/>
      <c r="B153" s="85"/>
      <c r="C153" s="84"/>
      <c r="D153" s="85"/>
      <c r="E153" s="85"/>
      <c r="F153" s="85"/>
      <c r="G153" s="85"/>
      <c r="H153" s="84"/>
      <c r="I153" s="84"/>
      <c r="J153" s="84"/>
      <c r="K153" s="84"/>
      <c r="L153" s="84"/>
      <c r="M153" s="84"/>
      <c r="N153" s="84"/>
      <c r="O153" s="84"/>
    </row>
    <row r="154" spans="1:15" x14ac:dyDescent="0.35">
      <c r="A154" s="85"/>
      <c r="B154" s="85"/>
      <c r="C154" s="84"/>
      <c r="D154" s="85"/>
      <c r="E154" s="85"/>
      <c r="F154" s="85"/>
      <c r="G154" s="85"/>
      <c r="H154" s="84"/>
      <c r="I154" s="84"/>
      <c r="J154" s="84"/>
      <c r="K154" s="84"/>
      <c r="L154" s="84"/>
      <c r="M154" s="84"/>
      <c r="N154" s="84"/>
      <c r="O154" s="84"/>
    </row>
    <row r="155" spans="1:15" x14ac:dyDescent="0.35">
      <c r="A155" s="85"/>
      <c r="B155" s="85"/>
      <c r="C155" s="84"/>
      <c r="D155" s="85"/>
      <c r="E155" s="85"/>
      <c r="F155" s="85"/>
      <c r="G155" s="85"/>
      <c r="H155" s="84"/>
      <c r="I155" s="84"/>
      <c r="J155" s="84"/>
      <c r="K155" s="84"/>
      <c r="L155" s="84"/>
      <c r="M155" s="84"/>
      <c r="N155" s="84"/>
      <c r="O155" s="84"/>
    </row>
    <row r="156" spans="1:15" x14ac:dyDescent="0.35">
      <c r="A156" s="85"/>
      <c r="B156" s="85"/>
      <c r="C156" s="84"/>
      <c r="D156" s="85"/>
      <c r="E156" s="85"/>
      <c r="F156" s="85"/>
      <c r="G156" s="85"/>
      <c r="H156" s="84"/>
      <c r="I156" s="84"/>
      <c r="J156" s="84"/>
      <c r="K156" s="84"/>
      <c r="L156" s="84"/>
      <c r="M156" s="84"/>
      <c r="N156" s="84"/>
      <c r="O156" s="84"/>
    </row>
    <row r="157" spans="1:15" x14ac:dyDescent="0.35">
      <c r="A157" s="85"/>
      <c r="B157" s="85"/>
      <c r="C157" s="84"/>
      <c r="D157" s="85"/>
      <c r="E157" s="85"/>
      <c r="F157" s="85"/>
      <c r="G157" s="85"/>
      <c r="H157" s="84"/>
      <c r="I157" s="84"/>
      <c r="J157" s="84"/>
      <c r="K157" s="84"/>
      <c r="L157" s="84"/>
      <c r="M157" s="84"/>
      <c r="N157" s="84"/>
      <c r="O157" s="84"/>
    </row>
    <row r="158" spans="1:15" x14ac:dyDescent="0.35">
      <c r="A158" s="85"/>
      <c r="B158" s="85"/>
      <c r="C158" s="84"/>
      <c r="D158" s="85"/>
      <c r="E158" s="85"/>
      <c r="F158" s="85"/>
      <c r="G158" s="85"/>
      <c r="H158" s="84"/>
      <c r="I158" s="84"/>
      <c r="J158" s="84"/>
      <c r="K158" s="84"/>
      <c r="L158" s="84"/>
      <c r="M158" s="84"/>
      <c r="N158" s="84"/>
      <c r="O158" s="84"/>
    </row>
    <row r="159" spans="1:15" x14ac:dyDescent="0.35">
      <c r="A159" s="85"/>
      <c r="B159" s="85"/>
      <c r="C159" s="84"/>
      <c r="D159" s="85"/>
      <c r="E159" s="85"/>
      <c r="F159" s="85"/>
      <c r="G159" s="85"/>
      <c r="H159" s="84"/>
      <c r="I159" s="84"/>
      <c r="J159" s="84"/>
      <c r="K159" s="84"/>
      <c r="L159" s="84"/>
      <c r="M159" s="84"/>
      <c r="N159" s="84"/>
      <c r="O159" s="84"/>
    </row>
    <row r="160" spans="1:15" x14ac:dyDescent="0.35">
      <c r="A160" s="85"/>
      <c r="B160" s="85"/>
      <c r="C160" s="84"/>
      <c r="D160" s="85"/>
      <c r="E160" s="85"/>
      <c r="F160" s="85"/>
      <c r="G160" s="85"/>
      <c r="H160" s="84"/>
      <c r="I160" s="84"/>
      <c r="J160" s="84"/>
      <c r="K160" s="84"/>
      <c r="L160" s="84"/>
      <c r="M160" s="84"/>
      <c r="N160" s="84"/>
      <c r="O160" s="84"/>
    </row>
    <row r="161" spans="1:15" x14ac:dyDescent="0.35">
      <c r="A161" s="85"/>
      <c r="B161" s="85"/>
      <c r="C161" s="84"/>
      <c r="D161" s="85"/>
      <c r="E161" s="85"/>
      <c r="F161" s="85"/>
      <c r="G161" s="85"/>
      <c r="H161" s="84"/>
      <c r="I161" s="84"/>
      <c r="J161" s="84"/>
      <c r="K161" s="84"/>
      <c r="L161" s="84"/>
      <c r="M161" s="84"/>
      <c r="N161" s="84"/>
      <c r="O161" s="84"/>
    </row>
    <row r="162" spans="1:15" x14ac:dyDescent="0.35">
      <c r="A162" s="85"/>
      <c r="B162" s="85"/>
      <c r="C162" s="84"/>
      <c r="D162" s="85"/>
      <c r="E162" s="85"/>
      <c r="F162" s="85"/>
      <c r="G162" s="85"/>
      <c r="H162" s="84"/>
      <c r="I162" s="84"/>
      <c r="J162" s="84"/>
      <c r="K162" s="84"/>
      <c r="L162" s="84"/>
      <c r="M162" s="84"/>
      <c r="N162" s="84"/>
      <c r="O162" s="84"/>
    </row>
    <row r="163" spans="1:15" x14ac:dyDescent="0.35">
      <c r="A163" s="85"/>
      <c r="B163" s="85"/>
      <c r="C163" s="84"/>
      <c r="D163" s="85"/>
      <c r="E163" s="85"/>
      <c r="F163" s="85"/>
      <c r="G163" s="85"/>
      <c r="H163" s="84"/>
      <c r="I163" s="84"/>
      <c r="J163" s="84"/>
      <c r="K163" s="84"/>
      <c r="L163" s="84"/>
      <c r="M163" s="84"/>
      <c r="N163" s="84"/>
      <c r="O163" s="84"/>
    </row>
    <row r="164" spans="1:15" x14ac:dyDescent="0.35">
      <c r="A164" s="85"/>
      <c r="B164" s="85"/>
      <c r="C164" s="84"/>
      <c r="D164" s="85"/>
      <c r="E164" s="85"/>
      <c r="F164" s="85"/>
      <c r="G164" s="85"/>
      <c r="H164" s="84"/>
      <c r="I164" s="84"/>
      <c r="J164" s="84"/>
      <c r="K164" s="84"/>
      <c r="L164" s="84"/>
      <c r="M164" s="84"/>
      <c r="N164" s="84"/>
      <c r="O164" s="84"/>
    </row>
    <row r="165" spans="1:15" x14ac:dyDescent="0.35">
      <c r="A165" s="85"/>
      <c r="B165" s="85"/>
      <c r="C165" s="84"/>
      <c r="D165" s="85"/>
      <c r="E165" s="85"/>
      <c r="F165" s="85"/>
      <c r="G165" s="85"/>
      <c r="H165" s="84"/>
      <c r="I165" s="84"/>
      <c r="J165" s="84"/>
      <c r="K165" s="84"/>
      <c r="L165" s="84"/>
      <c r="M165" s="84"/>
      <c r="N165" s="84"/>
      <c r="O165" s="84"/>
    </row>
    <row r="166" spans="1:15" x14ac:dyDescent="0.35">
      <c r="A166" s="85"/>
      <c r="B166" s="85"/>
      <c r="C166" s="84"/>
      <c r="D166" s="85"/>
      <c r="E166" s="85"/>
      <c r="F166" s="85"/>
      <c r="G166" s="85"/>
      <c r="H166" s="84"/>
      <c r="I166" s="84"/>
      <c r="J166" s="84"/>
      <c r="K166" s="84"/>
      <c r="L166" s="84"/>
      <c r="M166" s="84"/>
      <c r="N166" s="84"/>
      <c r="O166" s="84"/>
    </row>
    <row r="167" spans="1:15" x14ac:dyDescent="0.35">
      <c r="A167" s="85"/>
      <c r="B167" s="85"/>
      <c r="C167" s="84"/>
      <c r="D167" s="85"/>
      <c r="E167" s="85"/>
      <c r="F167" s="85"/>
      <c r="G167" s="85"/>
      <c r="H167" s="84"/>
      <c r="I167" s="84"/>
      <c r="J167" s="84"/>
      <c r="K167" s="84"/>
      <c r="L167" s="84"/>
      <c r="M167" s="84"/>
      <c r="N167" s="84"/>
      <c r="O167" s="84"/>
    </row>
    <row r="168" spans="1:15" x14ac:dyDescent="0.35">
      <c r="A168" s="85"/>
      <c r="B168" s="85"/>
      <c r="C168" s="84"/>
      <c r="D168" s="85"/>
      <c r="E168" s="85"/>
      <c r="F168" s="85"/>
      <c r="G168" s="85"/>
      <c r="H168" s="84"/>
      <c r="I168" s="84"/>
      <c r="J168" s="84"/>
      <c r="K168" s="84"/>
      <c r="L168" s="84"/>
      <c r="M168" s="84"/>
      <c r="N168" s="84"/>
      <c r="O168" s="84"/>
    </row>
    <row r="169" spans="1:15" x14ac:dyDescent="0.35">
      <c r="A169" s="85"/>
      <c r="B169" s="85"/>
      <c r="C169" s="84"/>
      <c r="D169" s="85"/>
      <c r="E169" s="85"/>
      <c r="F169" s="85"/>
      <c r="G169" s="85"/>
      <c r="H169" s="84"/>
      <c r="I169" s="84"/>
      <c r="J169" s="84"/>
      <c r="K169" s="84"/>
      <c r="L169" s="84"/>
      <c r="M169" s="84"/>
      <c r="N169" s="84"/>
      <c r="O169" s="84"/>
    </row>
    <row r="170" spans="1:15" x14ac:dyDescent="0.35">
      <c r="A170" s="85"/>
      <c r="B170" s="85"/>
      <c r="C170" s="84"/>
      <c r="D170" s="85"/>
      <c r="E170" s="85"/>
      <c r="F170" s="85"/>
      <c r="G170" s="85"/>
      <c r="H170" s="84"/>
      <c r="I170" s="84"/>
      <c r="J170" s="84"/>
      <c r="K170" s="84"/>
      <c r="L170" s="84"/>
      <c r="M170" s="84"/>
      <c r="N170" s="84"/>
      <c r="O170" s="84"/>
    </row>
    <row r="171" spans="1:15" x14ac:dyDescent="0.35">
      <c r="A171" s="85"/>
      <c r="B171" s="85"/>
      <c r="C171" s="84"/>
      <c r="D171" s="85"/>
      <c r="E171" s="85"/>
      <c r="F171" s="85"/>
      <c r="G171" s="85"/>
      <c r="H171" s="84"/>
      <c r="I171" s="84"/>
      <c r="J171" s="84"/>
      <c r="K171" s="84"/>
      <c r="L171" s="84"/>
      <c r="M171" s="84"/>
      <c r="N171" s="84"/>
      <c r="O171" s="84"/>
    </row>
    <row r="172" spans="1:15" x14ac:dyDescent="0.35">
      <c r="A172" s="85"/>
      <c r="B172" s="85"/>
      <c r="C172" s="84"/>
      <c r="D172" s="85"/>
      <c r="E172" s="85"/>
      <c r="F172" s="85"/>
      <c r="G172" s="85"/>
      <c r="H172" s="84"/>
      <c r="I172" s="84"/>
      <c r="J172" s="84"/>
      <c r="K172" s="84"/>
      <c r="L172" s="84"/>
      <c r="M172" s="84"/>
      <c r="N172" s="84"/>
      <c r="O172" s="84"/>
    </row>
    <row r="173" spans="1:15" x14ac:dyDescent="0.35">
      <c r="A173" s="85"/>
      <c r="B173" s="85"/>
      <c r="C173" s="84"/>
      <c r="D173" s="85"/>
      <c r="E173" s="85"/>
      <c r="F173" s="85"/>
      <c r="G173" s="85"/>
      <c r="H173" s="84"/>
      <c r="I173" s="84"/>
      <c r="J173" s="84"/>
      <c r="K173" s="84"/>
      <c r="L173" s="84"/>
      <c r="M173" s="84"/>
      <c r="N173" s="84"/>
      <c r="O173" s="84"/>
    </row>
    <row r="174" spans="1:15" x14ac:dyDescent="0.35">
      <c r="A174" s="85"/>
      <c r="B174" s="85"/>
      <c r="C174" s="84"/>
      <c r="D174" s="85"/>
      <c r="E174" s="85"/>
      <c r="F174" s="85"/>
      <c r="G174" s="85"/>
      <c r="H174" s="84"/>
      <c r="I174" s="84"/>
      <c r="J174" s="84"/>
      <c r="K174" s="84"/>
      <c r="L174" s="84"/>
      <c r="M174" s="84"/>
      <c r="N174" s="84"/>
      <c r="O174" s="84"/>
    </row>
    <row r="175" spans="1:15" x14ac:dyDescent="0.35">
      <c r="A175" s="85"/>
      <c r="B175" s="85"/>
      <c r="C175" s="84"/>
      <c r="D175" s="85"/>
      <c r="E175" s="85"/>
      <c r="F175" s="85"/>
      <c r="G175" s="85"/>
      <c r="H175" s="84"/>
      <c r="I175" s="84"/>
      <c r="J175" s="84"/>
      <c r="K175" s="84"/>
      <c r="L175" s="84"/>
      <c r="M175" s="84"/>
      <c r="N175" s="84"/>
      <c r="O175" s="84"/>
    </row>
    <row r="176" spans="1:15" x14ac:dyDescent="0.35">
      <c r="A176" s="85"/>
      <c r="B176" s="85"/>
      <c r="C176" s="84"/>
      <c r="D176" s="85"/>
      <c r="E176" s="85"/>
      <c r="F176" s="85"/>
      <c r="G176" s="85"/>
      <c r="H176" s="84"/>
      <c r="I176" s="84"/>
      <c r="J176" s="84"/>
      <c r="K176" s="84"/>
      <c r="L176" s="84"/>
      <c r="M176" s="84"/>
      <c r="N176" s="84"/>
      <c r="O176" s="84"/>
    </row>
    <row r="177" spans="1:15" x14ac:dyDescent="0.35">
      <c r="A177" s="85"/>
      <c r="B177" s="85"/>
      <c r="C177" s="84"/>
      <c r="D177" s="85"/>
      <c r="E177" s="85"/>
      <c r="F177" s="85"/>
      <c r="G177" s="85"/>
      <c r="H177" s="84"/>
      <c r="I177" s="84"/>
      <c r="J177" s="84"/>
      <c r="K177" s="84"/>
      <c r="L177" s="84"/>
      <c r="M177" s="84"/>
      <c r="N177" s="84"/>
      <c r="O177" s="84"/>
    </row>
    <row r="178" spans="1:15" x14ac:dyDescent="0.35">
      <c r="A178" s="85"/>
      <c r="B178" s="85"/>
      <c r="C178" s="84"/>
      <c r="D178" s="85"/>
      <c r="E178" s="85"/>
      <c r="F178" s="85"/>
      <c r="G178" s="85"/>
      <c r="H178" s="84"/>
      <c r="I178" s="84"/>
      <c r="J178" s="84"/>
      <c r="K178" s="84"/>
      <c r="L178" s="84"/>
      <c r="M178" s="84"/>
      <c r="N178" s="84"/>
      <c r="O178" s="84"/>
    </row>
    <row r="179" spans="1:15" x14ac:dyDescent="0.35">
      <c r="A179" s="85"/>
      <c r="B179" s="85"/>
      <c r="C179" s="84"/>
      <c r="D179" s="85"/>
      <c r="E179" s="85"/>
      <c r="F179" s="85"/>
      <c r="G179" s="85"/>
      <c r="H179" s="84"/>
      <c r="I179" s="84"/>
      <c r="J179" s="84"/>
      <c r="K179" s="84"/>
      <c r="L179" s="84"/>
      <c r="M179" s="84"/>
      <c r="N179" s="84"/>
      <c r="O179" s="84"/>
    </row>
    <row r="180" spans="1:15" x14ac:dyDescent="0.35">
      <c r="A180" s="85"/>
      <c r="B180" s="85"/>
      <c r="C180" s="84"/>
      <c r="D180" s="85"/>
      <c r="E180" s="85"/>
      <c r="F180" s="85"/>
      <c r="G180" s="85"/>
      <c r="H180" s="84"/>
      <c r="I180" s="84"/>
      <c r="J180" s="84"/>
      <c r="K180" s="84"/>
      <c r="L180" s="84"/>
      <c r="M180" s="84"/>
      <c r="N180" s="84"/>
      <c r="O180" s="84"/>
    </row>
    <row r="181" spans="1:15" x14ac:dyDescent="0.35">
      <c r="A181" s="85"/>
      <c r="B181" s="85"/>
      <c r="C181" s="84"/>
      <c r="D181" s="85"/>
      <c r="E181" s="85"/>
      <c r="F181" s="85"/>
      <c r="G181" s="85"/>
      <c r="H181" s="84"/>
      <c r="I181" s="84"/>
      <c r="J181" s="84"/>
      <c r="K181" s="84"/>
      <c r="L181" s="84"/>
      <c r="M181" s="84"/>
      <c r="N181" s="84"/>
      <c r="O181" s="84"/>
    </row>
    <row r="182" spans="1:15" x14ac:dyDescent="0.35">
      <c r="A182" s="85"/>
      <c r="B182" s="85"/>
      <c r="C182" s="84"/>
      <c r="D182" s="85"/>
      <c r="E182" s="85"/>
      <c r="F182" s="85"/>
      <c r="G182" s="85"/>
      <c r="H182" s="84"/>
      <c r="I182" s="84"/>
      <c r="J182" s="84"/>
      <c r="K182" s="84"/>
      <c r="L182" s="84"/>
      <c r="M182" s="84"/>
      <c r="N182" s="84"/>
      <c r="O182" s="84"/>
    </row>
    <row r="183" spans="1:15" x14ac:dyDescent="0.35">
      <c r="A183" s="85"/>
      <c r="B183" s="85"/>
      <c r="C183" s="84"/>
      <c r="D183" s="85"/>
      <c r="E183" s="85"/>
      <c r="F183" s="85"/>
      <c r="G183" s="85"/>
      <c r="H183" s="84"/>
      <c r="I183" s="84"/>
      <c r="J183" s="84"/>
      <c r="K183" s="84"/>
      <c r="L183" s="84"/>
      <c r="M183" s="84"/>
      <c r="N183" s="84"/>
      <c r="O183" s="84"/>
    </row>
    <row r="184" spans="1:15" x14ac:dyDescent="0.35">
      <c r="A184" s="85"/>
      <c r="B184" s="85"/>
      <c r="C184" s="84"/>
      <c r="D184" s="85"/>
      <c r="E184" s="85"/>
      <c r="F184" s="85"/>
      <c r="G184" s="85"/>
      <c r="H184" s="84"/>
      <c r="I184" s="84"/>
      <c r="J184" s="84"/>
      <c r="K184" s="84"/>
      <c r="L184" s="84"/>
      <c r="M184" s="84"/>
      <c r="N184" s="84"/>
      <c r="O184" s="84"/>
    </row>
    <row r="185" spans="1:15" x14ac:dyDescent="0.35">
      <c r="A185" s="85"/>
      <c r="B185" s="85"/>
      <c r="C185" s="84"/>
      <c r="D185" s="85"/>
      <c r="E185" s="85"/>
      <c r="F185" s="85"/>
      <c r="G185" s="85"/>
      <c r="H185" s="84"/>
      <c r="I185" s="84"/>
      <c r="J185" s="84"/>
      <c r="K185" s="84"/>
      <c r="L185" s="84"/>
      <c r="M185" s="84"/>
      <c r="N185" s="84"/>
      <c r="O185" s="84"/>
    </row>
    <row r="186" spans="1:15" x14ac:dyDescent="0.35">
      <c r="A186" s="85"/>
      <c r="B186" s="85"/>
      <c r="C186" s="84"/>
      <c r="D186" s="85"/>
      <c r="E186" s="85"/>
      <c r="F186" s="85"/>
      <c r="G186" s="85"/>
      <c r="H186" s="84"/>
      <c r="I186" s="84"/>
      <c r="J186" s="84"/>
      <c r="K186" s="84"/>
      <c r="L186" s="84"/>
      <c r="M186" s="84"/>
      <c r="N186" s="84"/>
      <c r="O186" s="84"/>
    </row>
    <row r="187" spans="1:15" x14ac:dyDescent="0.35">
      <c r="A187" s="85"/>
      <c r="B187" s="85"/>
      <c r="C187" s="84"/>
      <c r="D187" s="85"/>
      <c r="E187" s="85"/>
      <c r="F187" s="85"/>
      <c r="G187" s="85"/>
      <c r="H187" s="84"/>
      <c r="I187" s="84"/>
      <c r="J187" s="84"/>
      <c r="K187" s="84"/>
      <c r="L187" s="84"/>
      <c r="M187" s="84"/>
      <c r="N187" s="84"/>
      <c r="O187" s="84"/>
    </row>
    <row r="188" spans="1:15" x14ac:dyDescent="0.35">
      <c r="A188" s="85"/>
      <c r="B188" s="85"/>
      <c r="C188" s="84"/>
      <c r="D188" s="85"/>
      <c r="E188" s="85"/>
      <c r="F188" s="85"/>
      <c r="G188" s="85"/>
      <c r="H188" s="84"/>
      <c r="I188" s="84"/>
      <c r="J188" s="84"/>
      <c r="K188" s="84"/>
      <c r="L188" s="84"/>
      <c r="M188" s="84"/>
      <c r="N188" s="84"/>
      <c r="O188" s="84"/>
    </row>
    <row r="189" spans="1:15" x14ac:dyDescent="0.35">
      <c r="A189" s="85"/>
      <c r="B189" s="85"/>
      <c r="C189" s="84"/>
      <c r="D189" s="85"/>
      <c r="E189" s="85"/>
      <c r="F189" s="85"/>
      <c r="G189" s="85"/>
      <c r="H189" s="84"/>
      <c r="I189" s="84"/>
      <c r="J189" s="84"/>
      <c r="K189" s="84"/>
      <c r="L189" s="84"/>
      <c r="M189" s="84"/>
      <c r="N189" s="84"/>
      <c r="O189" s="84"/>
    </row>
    <row r="190" spans="1:15" x14ac:dyDescent="0.35">
      <c r="A190" s="85"/>
      <c r="B190" s="85"/>
      <c r="C190" s="84"/>
      <c r="D190" s="85"/>
      <c r="E190" s="85"/>
      <c r="F190" s="85"/>
      <c r="G190" s="85"/>
      <c r="H190" s="84"/>
      <c r="I190" s="84"/>
      <c r="J190" s="84"/>
      <c r="K190" s="84"/>
      <c r="L190" s="84"/>
      <c r="M190" s="84"/>
      <c r="N190" s="84"/>
      <c r="O190" s="84"/>
    </row>
    <row r="191" spans="1:15" x14ac:dyDescent="0.35">
      <c r="A191" s="85"/>
      <c r="B191" s="85"/>
      <c r="C191" s="84"/>
      <c r="D191" s="85"/>
      <c r="E191" s="85"/>
      <c r="F191" s="85"/>
      <c r="G191" s="85"/>
      <c r="H191" s="84"/>
      <c r="I191" s="84"/>
      <c r="J191" s="84"/>
      <c r="K191" s="84"/>
      <c r="L191" s="84"/>
      <c r="M191" s="84"/>
      <c r="N191" s="84"/>
      <c r="O191" s="84"/>
    </row>
    <row r="192" spans="1:15" x14ac:dyDescent="0.35">
      <c r="A192" s="85"/>
      <c r="B192" s="85"/>
      <c r="C192" s="84"/>
      <c r="D192" s="85"/>
      <c r="E192" s="85"/>
      <c r="F192" s="85"/>
      <c r="G192" s="85"/>
      <c r="H192" s="84"/>
      <c r="I192" s="84"/>
      <c r="J192" s="84"/>
      <c r="K192" s="84"/>
      <c r="L192" s="84"/>
      <c r="M192" s="84"/>
      <c r="N192" s="84"/>
      <c r="O192" s="84"/>
    </row>
    <row r="193" spans="1:15" x14ac:dyDescent="0.35">
      <c r="A193" s="85"/>
      <c r="B193" s="85"/>
      <c r="C193" s="84"/>
      <c r="D193" s="85"/>
      <c r="E193" s="85"/>
      <c r="F193" s="85"/>
      <c r="G193" s="85"/>
      <c r="H193" s="84"/>
      <c r="I193" s="84"/>
      <c r="J193" s="84"/>
      <c r="K193" s="84"/>
      <c r="L193" s="84"/>
      <c r="M193" s="84"/>
      <c r="N193" s="84"/>
      <c r="O193" s="84"/>
    </row>
    <row r="194" spans="1:15" x14ac:dyDescent="0.35">
      <c r="A194" s="85"/>
      <c r="B194" s="85"/>
      <c r="C194" s="84"/>
      <c r="D194" s="85"/>
      <c r="E194" s="85"/>
      <c r="F194" s="85"/>
      <c r="G194" s="85"/>
      <c r="H194" s="84"/>
      <c r="I194" s="84"/>
      <c r="J194" s="84"/>
      <c r="K194" s="84"/>
      <c r="L194" s="84"/>
      <c r="M194" s="84"/>
      <c r="N194" s="84"/>
      <c r="O194" s="84"/>
    </row>
    <row r="195" spans="1:15" x14ac:dyDescent="0.35">
      <c r="A195" s="85"/>
      <c r="B195" s="85"/>
      <c r="C195" s="84"/>
      <c r="D195" s="85"/>
      <c r="E195" s="85"/>
      <c r="F195" s="85"/>
      <c r="G195" s="85"/>
      <c r="H195" s="84"/>
      <c r="I195" s="84"/>
      <c r="J195" s="84"/>
      <c r="K195" s="84"/>
      <c r="L195" s="84"/>
      <c r="M195" s="84"/>
      <c r="N195" s="84"/>
      <c r="O195" s="84"/>
    </row>
    <row r="196" spans="1:15" x14ac:dyDescent="0.35">
      <c r="A196" s="85"/>
      <c r="B196" s="85"/>
      <c r="C196" s="84"/>
      <c r="D196" s="85"/>
      <c r="E196" s="85"/>
      <c r="F196" s="85"/>
      <c r="G196" s="85"/>
      <c r="H196" s="84"/>
      <c r="I196" s="84"/>
      <c r="J196" s="84"/>
      <c r="K196" s="84"/>
      <c r="L196" s="84"/>
      <c r="M196" s="84"/>
      <c r="N196" s="84"/>
      <c r="O196" s="84"/>
    </row>
    <row r="197" spans="1:15" x14ac:dyDescent="0.35">
      <c r="A197" s="85"/>
      <c r="B197" s="85"/>
      <c r="C197" s="84"/>
      <c r="D197" s="85"/>
      <c r="E197" s="85"/>
      <c r="F197" s="85"/>
      <c r="G197" s="85"/>
      <c r="H197" s="84"/>
    </row>
    <row r="198" spans="1:15" x14ac:dyDescent="0.35">
      <c r="A198" s="85"/>
      <c r="B198" s="85"/>
      <c r="C198" s="84"/>
      <c r="D198" s="85"/>
      <c r="E198" s="85"/>
      <c r="F198" s="85"/>
      <c r="G198" s="85"/>
      <c r="H198" s="84"/>
    </row>
    <row r="199" spans="1:15" x14ac:dyDescent="0.35">
      <c r="A199" s="85"/>
      <c r="B199" s="85"/>
      <c r="C199" s="84"/>
      <c r="D199" s="85"/>
      <c r="E199" s="85"/>
      <c r="F199" s="85"/>
      <c r="G199" s="85"/>
      <c r="H199" s="84"/>
    </row>
    <row r="200" spans="1:15" x14ac:dyDescent="0.35">
      <c r="A200" s="85"/>
      <c r="B200" s="85"/>
      <c r="C200" s="84"/>
      <c r="D200" s="85"/>
      <c r="E200" s="85"/>
      <c r="F200" s="85"/>
      <c r="G200" s="85"/>
      <c r="H200" s="84"/>
    </row>
    <row r="201" spans="1:15" x14ac:dyDescent="0.35">
      <c r="A201" s="85"/>
      <c r="B201" s="85"/>
      <c r="C201" s="84"/>
      <c r="D201" s="85"/>
      <c r="E201" s="85"/>
      <c r="F201" s="85"/>
      <c r="G201" s="85"/>
      <c r="H201" s="84"/>
    </row>
    <row r="202" spans="1:15" x14ac:dyDescent="0.35">
      <c r="A202" s="85"/>
      <c r="B202" s="85"/>
      <c r="C202" s="84"/>
      <c r="D202" s="85"/>
      <c r="E202" s="85"/>
      <c r="F202" s="85"/>
      <c r="G202" s="85"/>
      <c r="H202" s="84"/>
    </row>
    <row r="203" spans="1:15" x14ac:dyDescent="0.35">
      <c r="A203" s="85"/>
      <c r="B203" s="85"/>
      <c r="C203" s="84"/>
      <c r="D203" s="85"/>
      <c r="E203" s="85"/>
      <c r="F203" s="85"/>
      <c r="G203" s="85"/>
      <c r="H203" s="84"/>
    </row>
    <row r="204" spans="1:15" x14ac:dyDescent="0.35">
      <c r="A204" s="85"/>
      <c r="B204" s="85"/>
      <c r="C204" s="84"/>
      <c r="D204" s="85"/>
      <c r="E204" s="85"/>
      <c r="F204" s="85"/>
      <c r="G204" s="85"/>
      <c r="H204" s="84"/>
    </row>
    <row r="205" spans="1:15" x14ac:dyDescent="0.35">
      <c r="A205" s="85"/>
      <c r="B205" s="85"/>
      <c r="C205" s="84"/>
      <c r="D205" s="85"/>
      <c r="E205" s="85"/>
      <c r="F205" s="85"/>
      <c r="G205" s="85"/>
      <c r="H205" s="84"/>
    </row>
    <row r="206" spans="1:15" x14ac:dyDescent="0.35">
      <c r="A206" s="85"/>
      <c r="B206" s="85"/>
      <c r="C206" s="84"/>
      <c r="D206" s="85"/>
      <c r="E206" s="85"/>
      <c r="F206" s="85"/>
      <c r="G206" s="85"/>
      <c r="H206" s="84"/>
    </row>
    <row r="207" spans="1:15" x14ac:dyDescent="0.35">
      <c r="A207" s="85"/>
      <c r="B207" s="85"/>
      <c r="C207" s="84"/>
      <c r="D207" s="85"/>
      <c r="E207" s="85"/>
      <c r="F207" s="85"/>
      <c r="G207" s="85"/>
      <c r="H207" s="84"/>
    </row>
    <row r="208" spans="1:15" x14ac:dyDescent="0.35">
      <c r="A208" s="85"/>
      <c r="B208" s="85"/>
      <c r="C208" s="84"/>
      <c r="D208" s="85"/>
      <c r="E208" s="85"/>
      <c r="F208" s="85"/>
      <c r="G208" s="85"/>
      <c r="H208" s="84"/>
    </row>
    <row r="209" spans="1:8" x14ac:dyDescent="0.35">
      <c r="A209" s="85"/>
      <c r="B209" s="85"/>
      <c r="C209" s="84"/>
      <c r="D209" s="85"/>
      <c r="E209" s="85"/>
      <c r="F209" s="85"/>
      <c r="G209" s="85"/>
      <c r="H209" s="84"/>
    </row>
    <row r="210" spans="1:8" x14ac:dyDescent="0.35">
      <c r="A210" s="85"/>
      <c r="B210" s="85"/>
      <c r="C210" s="84"/>
      <c r="D210" s="85"/>
      <c r="E210" s="85"/>
      <c r="F210" s="85"/>
      <c r="G210" s="85"/>
      <c r="H210" s="84"/>
    </row>
    <row r="211" spans="1:8" x14ac:dyDescent="0.35">
      <c r="A211" s="85"/>
      <c r="B211" s="85"/>
      <c r="C211" s="84"/>
      <c r="D211" s="85"/>
      <c r="E211" s="85"/>
      <c r="F211" s="85"/>
      <c r="G211" s="85"/>
      <c r="H211" s="84"/>
    </row>
    <row r="212" spans="1:8" x14ac:dyDescent="0.35">
      <c r="A212" s="85"/>
      <c r="B212" s="85"/>
      <c r="C212" s="84"/>
      <c r="D212" s="85"/>
      <c r="E212" s="85"/>
      <c r="F212" s="85"/>
      <c r="G212" s="85"/>
      <c r="H212" s="84"/>
    </row>
    <row r="213" spans="1:8" x14ac:dyDescent="0.35">
      <c r="A213" s="85"/>
      <c r="B213" s="85"/>
      <c r="C213" s="84"/>
      <c r="D213" s="85"/>
      <c r="E213" s="85"/>
      <c r="F213" s="85"/>
      <c r="G213" s="85"/>
      <c r="H213" s="84"/>
    </row>
    <row r="214" spans="1:8" x14ac:dyDescent="0.35">
      <c r="A214" s="85"/>
      <c r="B214" s="85"/>
      <c r="C214" s="84"/>
      <c r="D214" s="85"/>
      <c r="E214" s="85"/>
      <c r="F214" s="85"/>
      <c r="G214" s="85"/>
      <c r="H214" s="84"/>
    </row>
    <row r="215" spans="1:8" x14ac:dyDescent="0.35">
      <c r="A215" s="85"/>
      <c r="B215" s="85"/>
      <c r="C215" s="84"/>
      <c r="D215" s="85"/>
      <c r="E215" s="85"/>
      <c r="F215" s="85"/>
      <c r="G215" s="85"/>
      <c r="H215" s="84"/>
    </row>
    <row r="216" spans="1:8" x14ac:dyDescent="0.35">
      <c r="A216" s="85"/>
      <c r="B216" s="85"/>
      <c r="C216" s="84"/>
      <c r="D216" s="85"/>
      <c r="E216" s="85"/>
      <c r="F216" s="85"/>
      <c r="G216" s="85"/>
      <c r="H216" s="84"/>
    </row>
    <row r="217" spans="1:8" x14ac:dyDescent="0.35">
      <c r="A217" s="85"/>
      <c r="B217" s="85"/>
      <c r="C217" s="84"/>
      <c r="D217" s="85"/>
      <c r="E217" s="85"/>
      <c r="F217" s="85"/>
      <c r="G217" s="85"/>
      <c r="H217" s="84"/>
    </row>
    <row r="218" spans="1:8" x14ac:dyDescent="0.35">
      <c r="A218" s="85"/>
      <c r="B218" s="85"/>
      <c r="C218" s="84"/>
      <c r="D218" s="85"/>
      <c r="E218" s="85"/>
      <c r="F218" s="85"/>
      <c r="G218" s="85"/>
      <c r="H218" s="84"/>
    </row>
    <row r="219" spans="1:8" x14ac:dyDescent="0.35">
      <c r="A219" s="85"/>
      <c r="B219" s="85"/>
      <c r="C219" s="84"/>
      <c r="D219" s="85"/>
      <c r="E219" s="85"/>
      <c r="F219" s="85"/>
      <c r="G219" s="85"/>
      <c r="H219" s="84"/>
    </row>
    <row r="220" spans="1:8" x14ac:dyDescent="0.35">
      <c r="A220" s="85"/>
      <c r="B220" s="85"/>
      <c r="C220" s="84"/>
      <c r="D220" s="85"/>
      <c r="E220" s="85"/>
      <c r="F220" s="85"/>
      <c r="G220" s="85"/>
      <c r="H220" s="84"/>
    </row>
    <row r="221" spans="1:8" x14ac:dyDescent="0.35">
      <c r="A221" s="85"/>
      <c r="B221" s="85"/>
      <c r="C221" s="84"/>
      <c r="D221" s="85"/>
      <c r="E221" s="85"/>
      <c r="F221" s="85"/>
      <c r="G221" s="85"/>
      <c r="H221" s="84"/>
    </row>
    <row r="222" spans="1:8" x14ac:dyDescent="0.35">
      <c r="A222" s="85"/>
      <c r="B222" s="85"/>
      <c r="C222" s="84"/>
      <c r="D222" s="85"/>
      <c r="E222" s="85"/>
      <c r="F222" s="85"/>
      <c r="G222" s="85"/>
      <c r="H222" s="84"/>
    </row>
    <row r="223" spans="1:8" x14ac:dyDescent="0.35">
      <c r="A223" s="85"/>
      <c r="B223" s="85"/>
      <c r="C223" s="84"/>
      <c r="D223" s="85"/>
      <c r="E223" s="85"/>
      <c r="F223" s="85"/>
      <c r="G223" s="85"/>
      <c r="H223" s="84"/>
    </row>
    <row r="224" spans="1:8" x14ac:dyDescent="0.35">
      <c r="A224" s="85"/>
      <c r="B224" s="85"/>
      <c r="C224" s="84"/>
      <c r="D224" s="85"/>
      <c r="E224" s="85"/>
      <c r="F224" s="85"/>
      <c r="G224" s="85"/>
      <c r="H224" s="84"/>
    </row>
    <row r="225" spans="1:8" x14ac:dyDescent="0.35">
      <c r="A225" s="85"/>
      <c r="B225" s="85"/>
      <c r="C225" s="84"/>
      <c r="D225" s="85"/>
      <c r="E225" s="85"/>
      <c r="F225" s="85"/>
      <c r="G225" s="85"/>
      <c r="H225" s="84"/>
    </row>
    <row r="226" spans="1:8" x14ac:dyDescent="0.35">
      <c r="A226" s="85"/>
      <c r="B226" s="85"/>
      <c r="C226" s="84"/>
      <c r="D226" s="85"/>
      <c r="E226" s="85"/>
      <c r="F226" s="85"/>
      <c r="G226" s="85"/>
      <c r="H226" s="84"/>
    </row>
    <row r="227" spans="1:8" x14ac:dyDescent="0.35">
      <c r="A227" s="85"/>
      <c r="B227" s="85"/>
      <c r="C227" s="84"/>
      <c r="D227" s="85"/>
      <c r="E227" s="85"/>
      <c r="F227" s="85"/>
      <c r="G227" s="85"/>
      <c r="H227" s="84"/>
    </row>
    <row r="228" spans="1:8" x14ac:dyDescent="0.35">
      <c r="A228" s="85"/>
      <c r="B228" s="85"/>
      <c r="C228" s="84"/>
      <c r="D228" s="85"/>
      <c r="E228" s="85"/>
      <c r="F228" s="85"/>
      <c r="G228" s="85"/>
      <c r="H228" s="84"/>
    </row>
    <row r="229" spans="1:8" x14ac:dyDescent="0.35">
      <c r="A229" s="85"/>
      <c r="B229" s="85"/>
      <c r="C229" s="84"/>
      <c r="D229" s="85"/>
      <c r="E229" s="85"/>
      <c r="F229" s="85"/>
      <c r="G229" s="85"/>
      <c r="H229" s="84"/>
    </row>
    <row r="230" spans="1:8" x14ac:dyDescent="0.35">
      <c r="A230" s="85"/>
      <c r="B230" s="85"/>
      <c r="C230" s="84"/>
      <c r="D230" s="85"/>
      <c r="E230" s="85"/>
      <c r="F230" s="85"/>
      <c r="G230" s="85"/>
      <c r="H230" s="84"/>
    </row>
    <row r="231" spans="1:8" x14ac:dyDescent="0.35">
      <c r="A231" s="85"/>
      <c r="B231" s="85"/>
      <c r="C231" s="84"/>
      <c r="D231" s="85"/>
      <c r="E231" s="85"/>
      <c r="F231" s="85"/>
      <c r="G231" s="85"/>
      <c r="H231" s="84"/>
    </row>
    <row r="232" spans="1:8" x14ac:dyDescent="0.35">
      <c r="A232" s="85"/>
      <c r="B232" s="85"/>
      <c r="C232" s="84"/>
      <c r="D232" s="85"/>
      <c r="E232" s="85"/>
      <c r="F232" s="85"/>
      <c r="G232" s="85"/>
      <c r="H232" s="84"/>
    </row>
    <row r="233" spans="1:8" x14ac:dyDescent="0.35">
      <c r="A233" s="85"/>
      <c r="B233" s="85"/>
      <c r="C233" s="84"/>
      <c r="D233" s="85"/>
      <c r="E233" s="85"/>
      <c r="F233" s="85"/>
      <c r="G233" s="85"/>
      <c r="H233" s="84"/>
    </row>
    <row r="234" spans="1:8" x14ac:dyDescent="0.35">
      <c r="A234" s="85"/>
      <c r="B234" s="85"/>
      <c r="C234" s="84"/>
      <c r="D234" s="85"/>
      <c r="E234" s="85"/>
      <c r="F234" s="85"/>
      <c r="G234" s="85"/>
      <c r="H234" s="84"/>
    </row>
    <row r="235" spans="1:8" x14ac:dyDescent="0.35">
      <c r="A235" s="85"/>
      <c r="B235" s="85"/>
      <c r="C235" s="84"/>
      <c r="D235" s="85"/>
      <c r="E235" s="85"/>
      <c r="F235" s="85"/>
      <c r="G235" s="85"/>
      <c r="H235" s="84"/>
    </row>
    <row r="236" spans="1:8" x14ac:dyDescent="0.35">
      <c r="A236" s="85"/>
      <c r="B236" s="85"/>
      <c r="C236" s="84"/>
      <c r="D236" s="85"/>
      <c r="E236" s="85"/>
      <c r="F236" s="85"/>
      <c r="G236" s="85"/>
      <c r="H236" s="84"/>
    </row>
    <row r="237" spans="1:8" x14ac:dyDescent="0.35">
      <c r="A237" s="85"/>
      <c r="B237" s="85"/>
      <c r="C237" s="84"/>
      <c r="D237" s="85"/>
      <c r="E237" s="85"/>
      <c r="F237" s="85"/>
      <c r="G237" s="85"/>
      <c r="H237" s="84"/>
    </row>
    <row r="238" spans="1:8" x14ac:dyDescent="0.35">
      <c r="A238" s="85"/>
      <c r="B238" s="85"/>
      <c r="C238" s="84"/>
      <c r="D238" s="85"/>
      <c r="E238" s="85"/>
      <c r="F238" s="85"/>
      <c r="G238" s="85"/>
      <c r="H238" s="84"/>
    </row>
    <row r="239" spans="1:8" x14ac:dyDescent="0.35">
      <c r="A239" s="85"/>
      <c r="B239" s="85"/>
      <c r="C239" s="84"/>
      <c r="D239" s="85"/>
      <c r="E239" s="85"/>
      <c r="F239" s="85"/>
      <c r="G239" s="85"/>
      <c r="H239" s="84"/>
    </row>
    <row r="240" spans="1:8" x14ac:dyDescent="0.35">
      <c r="A240" s="85"/>
      <c r="B240" s="85"/>
      <c r="C240" s="84"/>
      <c r="D240" s="85"/>
      <c r="E240" s="85"/>
      <c r="F240" s="85"/>
      <c r="G240" s="85"/>
      <c r="H240" s="84"/>
    </row>
    <row r="241" spans="1:8" x14ac:dyDescent="0.35">
      <c r="A241" s="85"/>
      <c r="B241" s="85"/>
      <c r="C241" s="84"/>
      <c r="D241" s="85"/>
      <c r="E241" s="85"/>
      <c r="F241" s="85"/>
      <c r="G241" s="85"/>
      <c r="H241" s="84"/>
    </row>
    <row r="242" spans="1:8" x14ac:dyDescent="0.35">
      <c r="A242" s="85"/>
      <c r="B242" s="85"/>
      <c r="C242" s="84"/>
      <c r="D242" s="85"/>
      <c r="E242" s="85"/>
      <c r="F242" s="85"/>
      <c r="G242" s="85"/>
      <c r="H242" s="84"/>
    </row>
    <row r="243" spans="1:8" x14ac:dyDescent="0.35">
      <c r="A243" s="85"/>
      <c r="B243" s="85"/>
      <c r="C243" s="84"/>
      <c r="D243" s="85"/>
      <c r="E243" s="85"/>
      <c r="F243" s="85"/>
      <c r="G243" s="85"/>
      <c r="H243" s="84"/>
    </row>
    <row r="244" spans="1:8" x14ac:dyDescent="0.35">
      <c r="A244" s="85"/>
      <c r="B244" s="85"/>
      <c r="C244" s="84"/>
      <c r="D244" s="85"/>
      <c r="E244" s="85"/>
      <c r="F244" s="85"/>
      <c r="G244" s="85"/>
      <c r="H244" s="84"/>
    </row>
    <row r="245" spans="1:8" x14ac:dyDescent="0.35">
      <c r="A245" s="85"/>
      <c r="B245" s="85"/>
      <c r="C245" s="84"/>
      <c r="D245" s="85"/>
      <c r="E245" s="85"/>
      <c r="F245" s="85"/>
      <c r="G245" s="85"/>
      <c r="H245" s="84"/>
    </row>
    <row r="246" spans="1:8" x14ac:dyDescent="0.35">
      <c r="A246" s="85"/>
      <c r="B246" s="85"/>
      <c r="C246" s="84"/>
      <c r="D246" s="85"/>
      <c r="E246" s="85"/>
      <c r="F246" s="85"/>
      <c r="G246" s="85"/>
      <c r="H246" s="84"/>
    </row>
    <row r="247" spans="1:8" x14ac:dyDescent="0.35">
      <c r="A247" s="85"/>
      <c r="B247" s="85"/>
      <c r="C247" s="84"/>
      <c r="D247" s="85"/>
      <c r="E247" s="85"/>
      <c r="F247" s="85"/>
      <c r="G247" s="85"/>
      <c r="H247" s="84"/>
    </row>
    <row r="248" spans="1:8" x14ac:dyDescent="0.35">
      <c r="A248" s="85"/>
      <c r="B248" s="85"/>
      <c r="C248" s="84"/>
      <c r="D248" s="85"/>
      <c r="E248" s="85"/>
      <c r="F248" s="85"/>
      <c r="G248" s="85"/>
      <c r="H248" s="84"/>
    </row>
    <row r="249" spans="1:8" x14ac:dyDescent="0.35">
      <c r="A249" s="85"/>
      <c r="B249" s="85"/>
      <c r="C249" s="84"/>
      <c r="D249" s="85"/>
      <c r="E249" s="85"/>
      <c r="F249" s="85"/>
      <c r="G249" s="85"/>
      <c r="H249" s="84"/>
    </row>
    <row r="250" spans="1:8" x14ac:dyDescent="0.35">
      <c r="A250" s="85"/>
      <c r="B250" s="85"/>
      <c r="C250" s="84"/>
      <c r="D250" s="85"/>
      <c r="E250" s="85"/>
      <c r="F250" s="85"/>
      <c r="G250" s="85"/>
      <c r="H250" s="84"/>
    </row>
    <row r="251" spans="1:8" x14ac:dyDescent="0.35">
      <c r="A251" s="85"/>
      <c r="B251" s="85"/>
      <c r="C251" s="84"/>
      <c r="D251" s="85"/>
      <c r="E251" s="85"/>
      <c r="F251" s="85"/>
      <c r="G251" s="85"/>
      <c r="H251" s="84"/>
    </row>
    <row r="252" spans="1:8" x14ac:dyDescent="0.35">
      <c r="A252" s="85"/>
      <c r="B252" s="85"/>
      <c r="C252" s="84"/>
      <c r="D252" s="85"/>
      <c r="E252" s="85"/>
      <c r="F252" s="85"/>
      <c r="G252" s="85"/>
      <c r="H252" s="84"/>
    </row>
    <row r="253" spans="1:8" x14ac:dyDescent="0.35">
      <c r="A253" s="85"/>
      <c r="B253" s="85"/>
      <c r="C253" s="84"/>
      <c r="D253" s="85"/>
      <c r="E253" s="85"/>
      <c r="F253" s="85"/>
      <c r="G253" s="85"/>
      <c r="H253" s="84"/>
    </row>
    <row r="254" spans="1:8" x14ac:dyDescent="0.35">
      <c r="A254" s="85"/>
      <c r="B254" s="85"/>
      <c r="C254" s="84"/>
      <c r="D254" s="85"/>
      <c r="E254" s="85"/>
      <c r="F254" s="85"/>
      <c r="G254" s="85"/>
      <c r="H254" s="84"/>
    </row>
    <row r="255" spans="1:8" x14ac:dyDescent="0.35">
      <c r="A255" s="85"/>
      <c r="B255" s="85"/>
      <c r="C255" s="84"/>
      <c r="D255" s="85"/>
      <c r="E255" s="85"/>
      <c r="F255" s="85"/>
      <c r="G255" s="85"/>
      <c r="H255" s="84"/>
    </row>
    <row r="256" spans="1:8" x14ac:dyDescent="0.35">
      <c r="A256" s="85"/>
      <c r="B256" s="85"/>
      <c r="C256" s="84"/>
      <c r="D256" s="85"/>
      <c r="E256" s="85"/>
      <c r="F256" s="85"/>
      <c r="G256" s="85"/>
      <c r="H256" s="84"/>
    </row>
    <row r="257" spans="1:8" x14ac:dyDescent="0.35">
      <c r="A257" s="85"/>
      <c r="B257" s="85"/>
      <c r="C257" s="84"/>
      <c r="D257" s="85"/>
      <c r="E257" s="85"/>
      <c r="F257" s="85"/>
      <c r="G257" s="85"/>
      <c r="H257" s="84"/>
    </row>
    <row r="258" spans="1:8" x14ac:dyDescent="0.35">
      <c r="A258" s="85"/>
      <c r="B258" s="85"/>
      <c r="C258" s="84"/>
      <c r="D258" s="85"/>
      <c r="E258" s="85"/>
      <c r="F258" s="85"/>
      <c r="G258" s="85"/>
      <c r="H258" s="84"/>
    </row>
    <row r="259" spans="1:8" x14ac:dyDescent="0.35">
      <c r="A259" s="85"/>
      <c r="B259" s="85"/>
      <c r="C259" s="84"/>
      <c r="D259" s="85"/>
      <c r="E259" s="85"/>
      <c r="F259" s="85"/>
      <c r="G259" s="85"/>
    </row>
  </sheetData>
  <autoFilter ref="A2:G148" xr:uid="{77452783-BCDB-48F1-A232-C574649DFDB3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1A0D-3A26-40F3-8148-AFDE56226606}">
  <sheetPr>
    <tabColor rgb="FFFFFF00"/>
  </sheetPr>
  <dimension ref="A1:AX263"/>
  <sheetViews>
    <sheetView workbookViewId="0">
      <selection activeCell="D3" sqref="D3"/>
    </sheetView>
  </sheetViews>
  <sheetFormatPr baseColWidth="10" defaultRowHeight="14.5" x14ac:dyDescent="0.35"/>
  <cols>
    <col min="3" max="3" width="37.1796875" style="11" bestFit="1" customWidth="1"/>
    <col min="4" max="4" width="25.26953125" style="11" customWidth="1"/>
    <col min="5" max="5" width="15.1796875" style="11" customWidth="1"/>
    <col min="6" max="6" width="11.453125" style="11"/>
    <col min="8" max="12" width="11.453125" style="84" customWidth="1"/>
    <col min="13" max="50" width="11.453125" style="84"/>
  </cols>
  <sheetData>
    <row r="1" spans="1:7" ht="85.5" customHeight="1" thickBot="1" x14ac:dyDescent="0.4">
      <c r="C1" s="112" t="s">
        <v>739</v>
      </c>
      <c r="D1" s="85"/>
      <c r="E1" s="85"/>
      <c r="F1" s="85"/>
      <c r="G1" s="84"/>
    </row>
    <row r="2" spans="1:7" ht="20" x14ac:dyDescent="0.35">
      <c r="A2" s="132" t="s">
        <v>190</v>
      </c>
      <c r="B2" s="133" t="s">
        <v>5</v>
      </c>
      <c r="C2" s="133" t="s">
        <v>738</v>
      </c>
      <c r="D2" s="134" t="s">
        <v>206</v>
      </c>
      <c r="E2" s="134" t="s">
        <v>207</v>
      </c>
      <c r="F2" s="134" t="s">
        <v>189</v>
      </c>
      <c r="G2" s="136" t="s">
        <v>728</v>
      </c>
    </row>
    <row r="3" spans="1:7" ht="17.5" x14ac:dyDescent="0.45">
      <c r="A3" s="147">
        <v>82</v>
      </c>
      <c r="B3" s="148">
        <v>39262</v>
      </c>
      <c r="C3" s="149" t="s">
        <v>477</v>
      </c>
      <c r="D3" s="150">
        <f>IFERROR(VLOOKUP(B3,'Vta RdV'!$F$3:$G$999,2,0),0)</f>
        <v>16013.08</v>
      </c>
      <c r="E3" s="150">
        <f>VLOOKUP(B3,Objetivos!$D$5:$E$170,2,0)</f>
        <v>11825.472872727274</v>
      </c>
      <c r="F3" s="151">
        <f>+D3/E3</f>
        <v>1.354117520063868</v>
      </c>
      <c r="G3" s="152">
        <f>IF(D3="",0,RANK($F3,F3:F5,0))</f>
        <v>2</v>
      </c>
    </row>
    <row r="4" spans="1:7" ht="17.5" x14ac:dyDescent="0.45">
      <c r="A4" s="159">
        <v>82</v>
      </c>
      <c r="B4" s="160">
        <v>52512</v>
      </c>
      <c r="C4" s="161" t="s">
        <v>766</v>
      </c>
      <c r="D4" s="162">
        <f>IFERROR(VLOOKUP(B4,'Vta RdV'!$F$3:$G$999,2,0),0)</f>
        <v>14782.38</v>
      </c>
      <c r="E4" s="162">
        <f>VLOOKUP(B4,Objetivos!$D$5:$E$170,2,0)</f>
        <v>11117.391185454548</v>
      </c>
      <c r="F4" s="163">
        <f>+D4/E4</f>
        <v>1.3296626657646575</v>
      </c>
      <c r="G4" s="164">
        <f>IF(D4="",0,RANK($F4,F3:F5,0))</f>
        <v>3</v>
      </c>
    </row>
    <row r="5" spans="1:7" ht="18" thickBot="1" x14ac:dyDescent="0.5">
      <c r="A5" s="153">
        <v>82</v>
      </c>
      <c r="B5" s="154">
        <v>39210</v>
      </c>
      <c r="C5" s="155" t="s">
        <v>719</v>
      </c>
      <c r="D5" s="156">
        <f>IFERROR(VLOOKUP(B5,'Vta RdV'!$F$3:$G$999,2,0),0)</f>
        <v>2565.21</v>
      </c>
      <c r="E5" s="156">
        <f>VLOOKUP(B5,Objetivos!$D$5:$E$170,2,0)</f>
        <v>1358.1313454545457</v>
      </c>
      <c r="F5" s="157">
        <f>+D5/E5</f>
        <v>1.8887790261121347</v>
      </c>
      <c r="G5" s="158">
        <f>IF(D5="",0,RANK($F5,F3:F5,0))</f>
        <v>1</v>
      </c>
    </row>
    <row r="6" spans="1:7" x14ac:dyDescent="0.35">
      <c r="A6" s="84"/>
      <c r="B6" s="84"/>
      <c r="C6" s="85"/>
      <c r="D6" s="85"/>
      <c r="E6" s="85"/>
      <c r="F6" s="85"/>
      <c r="G6" s="84"/>
    </row>
    <row r="7" spans="1:7" ht="19.5" customHeight="1" x14ac:dyDescent="0.35">
      <c r="A7" s="84"/>
      <c r="B7" s="84"/>
      <c r="C7" s="112" t="s">
        <v>735</v>
      </c>
      <c r="D7" s="85"/>
      <c r="E7" s="85"/>
      <c r="F7" s="85"/>
      <c r="G7" s="84"/>
    </row>
    <row r="8" spans="1:7" ht="15" thickBot="1" x14ac:dyDescent="0.4">
      <c r="A8" s="84"/>
      <c r="B8" s="84"/>
      <c r="C8" s="85"/>
      <c r="D8" s="85"/>
      <c r="E8" s="85"/>
      <c r="F8" s="85"/>
      <c r="G8" s="84"/>
    </row>
    <row r="9" spans="1:7" ht="20" x14ac:dyDescent="0.35">
      <c r="A9" s="137" t="s">
        <v>768</v>
      </c>
      <c r="B9" s="138" t="s">
        <v>737</v>
      </c>
      <c r="C9" s="138" t="s">
        <v>736</v>
      </c>
      <c r="D9" s="138" t="s">
        <v>206</v>
      </c>
      <c r="E9" s="138" t="s">
        <v>207</v>
      </c>
      <c r="F9" s="138" t="s">
        <v>208</v>
      </c>
      <c r="G9" s="139" t="s">
        <v>728</v>
      </c>
    </row>
    <row r="10" spans="1:7" ht="16" x14ac:dyDescent="0.4">
      <c r="A10" s="165">
        <v>52512</v>
      </c>
      <c r="B10" s="166">
        <v>12005</v>
      </c>
      <c r="C10" s="167" t="s">
        <v>192</v>
      </c>
      <c r="D10" s="168">
        <f>IFERROR(VLOOKUP(B10,'Vta RdV'!$A$3:$B$9999,2,0),0)</f>
        <v>2284.4700000000003</v>
      </c>
      <c r="E10" s="168">
        <f>IFERROR(VLOOKUP(B10,Objetivos!$G$5:$H$2200,2,0),0)</f>
        <v>883.87040000000002</v>
      </c>
      <c r="F10" s="169">
        <f t="shared" ref="F10:F37" si="0">IFERROR((D10/E10),0)</f>
        <v>2.5846210032602066</v>
      </c>
      <c r="G10" s="170">
        <f>IF(D10=0,0,RANK($F10,F10:F11,0))</f>
        <v>1</v>
      </c>
    </row>
    <row r="11" spans="1:7" ht="16" x14ac:dyDescent="0.4">
      <c r="A11" s="171">
        <v>52512</v>
      </c>
      <c r="B11" s="166">
        <v>39833</v>
      </c>
      <c r="C11" s="172" t="s">
        <v>193</v>
      </c>
      <c r="D11" s="168">
        <f>IFERROR(VLOOKUP(B11,'Vta RdV'!$A$3:$B$9999,2,0),0)</f>
        <v>1031.52</v>
      </c>
      <c r="E11" s="168">
        <f>IFERROR(VLOOKUP(B11,Objetivos!$G$5:$H$2200,2,0),0)</f>
        <v>1070.5746254545454</v>
      </c>
      <c r="F11" s="169">
        <f t="shared" si="0"/>
        <v>0.96351994104291083</v>
      </c>
      <c r="G11" s="170">
        <f>IF(D11=0,0,RANK($F11,F10:F11,0))</f>
        <v>2</v>
      </c>
    </row>
    <row r="12" spans="1:7" ht="16" x14ac:dyDescent="0.4">
      <c r="A12" s="140">
        <v>52512</v>
      </c>
      <c r="B12" s="43">
        <v>12016</v>
      </c>
      <c r="C12" s="110" t="s">
        <v>195</v>
      </c>
      <c r="D12" s="116">
        <f>IFERROR(VLOOKUP(B12,'Vta RdV'!$A$3:$B$9999,2,0),0)</f>
        <v>910.8900000000001</v>
      </c>
      <c r="E12" s="116">
        <f>IFERROR(VLOOKUP(B12,Objetivos!$G$5:$H$2200,2,0),0)</f>
        <v>863.525890909091</v>
      </c>
      <c r="F12" s="135">
        <f t="shared" si="0"/>
        <v>1.054849668770262</v>
      </c>
      <c r="G12" s="141">
        <f>IF(D12=0,0,RANK($F12,F12:F13,0))</f>
        <v>2</v>
      </c>
    </row>
    <row r="13" spans="1:7" ht="16" x14ac:dyDescent="0.4">
      <c r="A13" s="142">
        <v>52512</v>
      </c>
      <c r="B13" s="43">
        <v>52418</v>
      </c>
      <c r="C13" s="110" t="s">
        <v>194</v>
      </c>
      <c r="D13" s="116">
        <f>IFERROR(VLOOKUP(B13,'Vta RdV'!$A$3:$B$9999,2,0),0)</f>
        <v>1414.4</v>
      </c>
      <c r="E13" s="116">
        <f>IFERROR(VLOOKUP(B13,Objetivos!$G$5:$H$2200,2,0),0)</f>
        <v>992.43805090909086</v>
      </c>
      <c r="F13" s="135">
        <f t="shared" si="0"/>
        <v>1.4251771168027916</v>
      </c>
      <c r="G13" s="141">
        <f>IF(D13=0,0,RANK($F13,F12:F13,0))</f>
        <v>1</v>
      </c>
    </row>
    <row r="14" spans="1:7" ht="16" x14ac:dyDescent="0.4">
      <c r="A14" s="165">
        <v>52512</v>
      </c>
      <c r="B14" s="166">
        <v>12019</v>
      </c>
      <c r="C14" s="167" t="s">
        <v>760</v>
      </c>
      <c r="D14" s="168">
        <f>IFERROR(VLOOKUP(B14,'Vta RdV'!$A$3:$B$9999,2,0),0)</f>
        <v>602.52</v>
      </c>
      <c r="E14" s="168">
        <f>IFERROR(VLOOKUP(B14,Objetivos!$G$5:$H$2200,2,0),0)</f>
        <v>1050.8256509090909</v>
      </c>
      <c r="F14" s="169">
        <f t="shared" si="0"/>
        <v>0.57337770493016371</v>
      </c>
      <c r="G14" s="170">
        <f>IF(D14=0,0,RANK($F14,F14:F15,0))</f>
        <v>2</v>
      </c>
    </row>
    <row r="15" spans="1:7" ht="16" x14ac:dyDescent="0.4">
      <c r="A15" s="171">
        <v>52512</v>
      </c>
      <c r="B15" s="166">
        <v>39774</v>
      </c>
      <c r="C15" s="172" t="s">
        <v>197</v>
      </c>
      <c r="D15" s="168">
        <f>IFERROR(VLOOKUP(B15,'Vta RdV'!$A$3:$B$9999,2,0),0)</f>
        <v>1759.3600000000001</v>
      </c>
      <c r="E15" s="168">
        <f>IFERROR(VLOOKUP(B15,Objetivos!$G$5:$H$2200,2,0),0)</f>
        <v>1106.0424581818183</v>
      </c>
      <c r="F15" s="169">
        <f t="shared" si="0"/>
        <v>1.590680345935495</v>
      </c>
      <c r="G15" s="170">
        <f>IF(D15=0,0,RANK($F15,F14:F15,0))</f>
        <v>1</v>
      </c>
    </row>
    <row r="16" spans="1:7" ht="16" x14ac:dyDescent="0.4">
      <c r="A16" s="140">
        <v>52512</v>
      </c>
      <c r="B16" s="43">
        <v>12025</v>
      </c>
      <c r="C16" s="109" t="s">
        <v>196</v>
      </c>
      <c r="D16" s="116">
        <f>IFERROR(VLOOKUP(B16,'Vta RdV'!$A$3:$B$9999,2,0),0)</f>
        <v>1022.47</v>
      </c>
      <c r="E16" s="116">
        <f>IFERROR(VLOOKUP(B16,Objetivos!$G$5:$H$2200,2,0),0)</f>
        <v>1005.5729381818181</v>
      </c>
      <c r="F16" s="135">
        <f t="shared" si="0"/>
        <v>1.0168034174117031</v>
      </c>
      <c r="G16" s="141">
        <f>IF(D16=0,0,RANK($F16,F16:F17,0))</f>
        <v>2</v>
      </c>
    </row>
    <row r="17" spans="1:7" ht="16" x14ac:dyDescent="0.4">
      <c r="A17" s="142">
        <v>52512</v>
      </c>
      <c r="B17" s="43">
        <v>39771</v>
      </c>
      <c r="C17" s="110" t="s">
        <v>761</v>
      </c>
      <c r="D17" s="116">
        <f>IFERROR(VLOOKUP(B17,'Vta RdV'!$A$3:$B$9999,2,0),0)</f>
        <v>1654.2299999999998</v>
      </c>
      <c r="E17" s="116">
        <f>IFERROR(VLOOKUP(B17,Objetivos!$G$5:$H$2200,2,0),0)</f>
        <v>1079.72776</v>
      </c>
      <c r="F17" s="135">
        <f t="shared" si="0"/>
        <v>1.5320806422537472</v>
      </c>
      <c r="G17" s="141">
        <f>IF(D17=0,0,RANK($F17,F16:F17,0))</f>
        <v>1</v>
      </c>
    </row>
    <row r="18" spans="1:7" ht="16" x14ac:dyDescent="0.4">
      <c r="A18" s="173">
        <v>52512</v>
      </c>
      <c r="B18" s="166">
        <v>53759</v>
      </c>
      <c r="C18" s="167" t="s">
        <v>715</v>
      </c>
      <c r="D18" s="168">
        <f>IFERROR(VLOOKUP(B18,'Vta RdV'!$A$3:$B$9999,2,0),0)</f>
        <v>412.26999999999992</v>
      </c>
      <c r="E18" s="168">
        <f>IFERROR(VLOOKUP(B18,Objetivos!$G$5:$H$2200,2,0),0)</f>
        <v>725.75964363636376</v>
      </c>
      <c r="F18" s="169">
        <f t="shared" si="0"/>
        <v>0.56805307874980804</v>
      </c>
      <c r="G18" s="170">
        <f>IF(D18=0,0,RANK($F18,F18:F19,0))</f>
        <v>2</v>
      </c>
    </row>
    <row r="19" spans="1:7" ht="16" x14ac:dyDescent="0.4">
      <c r="A19" s="173">
        <v>52512</v>
      </c>
      <c r="B19" s="166">
        <v>53863</v>
      </c>
      <c r="C19" s="172" t="s">
        <v>716</v>
      </c>
      <c r="D19" s="168">
        <f>IFERROR(VLOOKUP(B19,'Vta RdV'!$A$3:$B$9999,2,0),0)</f>
        <v>1292.3800000000001</v>
      </c>
      <c r="E19" s="168">
        <f>IFERROR(VLOOKUP(B19,Objetivos!$G$5:$H$2200,2,0),0)</f>
        <v>708.76429818181816</v>
      </c>
      <c r="F19" s="169">
        <f t="shared" si="0"/>
        <v>1.8234270593416204</v>
      </c>
      <c r="G19" s="170">
        <f>IF(D19=0,0,RANK($F19,F18:F19,0))</f>
        <v>1</v>
      </c>
    </row>
    <row r="20" spans="1:7" ht="16" x14ac:dyDescent="0.4">
      <c r="A20" s="140">
        <v>52512</v>
      </c>
      <c r="B20" s="43">
        <v>53937</v>
      </c>
      <c r="C20" s="109" t="s">
        <v>762</v>
      </c>
      <c r="D20" s="116">
        <f>IFERROR(VLOOKUP(B20,'Vta RdV'!$A$3:$B$9999,2,0),0)</f>
        <v>1158.52</v>
      </c>
      <c r="E20" s="116">
        <f>IFERROR(VLOOKUP(B20,Objetivos!$G$5:$H$2200,2,0),0)</f>
        <v>788.42184000000009</v>
      </c>
      <c r="F20" s="135">
        <f t="shared" si="0"/>
        <v>1.4694164230661086</v>
      </c>
      <c r="G20" s="141">
        <f>IF(D20=0,0,RANK($F20,F20:F21,0))</f>
        <v>2</v>
      </c>
    </row>
    <row r="21" spans="1:7" ht="16" x14ac:dyDescent="0.4">
      <c r="A21" s="143">
        <v>52512</v>
      </c>
      <c r="B21" s="43">
        <v>53936</v>
      </c>
      <c r="C21" s="110" t="s">
        <v>767</v>
      </c>
      <c r="D21" s="116">
        <f>IFERROR(VLOOKUP(B21,'Vta RdV'!$A$3:$B$9999,2,0),0)</f>
        <v>1342.44</v>
      </c>
      <c r="E21" s="116">
        <f>IFERROR(VLOOKUP(B21,Objetivos!$G$5:$H$2200,2,0),0)</f>
        <v>841.86762909090908</v>
      </c>
      <c r="F21" s="135">
        <f t="shared" si="0"/>
        <v>1.5945974801877514</v>
      </c>
      <c r="G21" s="141">
        <f>IF(D21=0,0,RANK($F21,F21:F22,0))</f>
        <v>1</v>
      </c>
    </row>
    <row r="22" spans="1:7" ht="16" x14ac:dyDescent="0.4">
      <c r="A22" s="165">
        <v>39262</v>
      </c>
      <c r="B22" s="166">
        <v>12006</v>
      </c>
      <c r="C22" s="167" t="s">
        <v>198</v>
      </c>
      <c r="D22" s="168">
        <f>IFERROR(VLOOKUP(B22,'Vta RdV'!$A$3:$B$9999,2,0),0)</f>
        <v>700.74</v>
      </c>
      <c r="E22" s="168">
        <f>IFERROR(VLOOKUP(B22,Objetivos!$G$5:$H$2200,2,0),0)</f>
        <v>1258.3035709090909</v>
      </c>
      <c r="F22" s="169">
        <f t="shared" si="0"/>
        <v>0.55689264196694122</v>
      </c>
      <c r="G22" s="170">
        <f>IF(D22=0,0,RANK($F22,F22:F23,0))</f>
        <v>2</v>
      </c>
    </row>
    <row r="23" spans="1:7" ht="16" x14ac:dyDescent="0.4">
      <c r="A23" s="171">
        <v>39262</v>
      </c>
      <c r="B23" s="166">
        <v>30070</v>
      </c>
      <c r="C23" s="172" t="s">
        <v>199</v>
      </c>
      <c r="D23" s="168">
        <f>IFERROR(VLOOKUP(B23,'Vta RdV'!$A$3:$B$9999,2,0),0)</f>
        <v>1562.8099999999997</v>
      </c>
      <c r="E23" s="168">
        <f>IFERROR(VLOOKUP(B23,Objetivos!$G$5:$H$2200,2,0),0)</f>
        <v>1261.6111345454547</v>
      </c>
      <c r="F23" s="169">
        <f t="shared" si="0"/>
        <v>1.2387414451308436</v>
      </c>
      <c r="G23" s="170">
        <f>IF(D23=0,0,RANK($F23,F23:F24,0))</f>
        <v>1</v>
      </c>
    </row>
    <row r="24" spans="1:7" ht="16" x14ac:dyDescent="0.4">
      <c r="A24" s="140">
        <v>39262</v>
      </c>
      <c r="B24" s="43">
        <v>12011</v>
      </c>
      <c r="C24" s="109" t="s">
        <v>200</v>
      </c>
      <c r="D24" s="116">
        <f>IFERROR(VLOOKUP(B24,'Vta RdV'!$A$3:$B$9999,2,0),0)</f>
        <v>642.17999999999995</v>
      </c>
      <c r="E24" s="116">
        <f>IFERROR(VLOOKUP(B24,Objetivos!$G$5:$H$2200,2,0),0)</f>
        <v>903.47909818181824</v>
      </c>
      <c r="F24" s="135">
        <f t="shared" si="0"/>
        <v>0.71078567428105144</v>
      </c>
      <c r="G24" s="141">
        <f>IF(D24=0,0,RANK($F24,F24:F25,0))</f>
        <v>2</v>
      </c>
    </row>
    <row r="25" spans="1:7" ht="16" x14ac:dyDescent="0.4">
      <c r="A25" s="142">
        <v>39262</v>
      </c>
      <c r="B25" s="43">
        <v>12013</v>
      </c>
      <c r="C25" s="110" t="s">
        <v>201</v>
      </c>
      <c r="D25" s="116">
        <f>IFERROR(VLOOKUP(B25,'Vta RdV'!$A$3:$B$9999,2,0),0)</f>
        <v>2253.9499999999998</v>
      </c>
      <c r="E25" s="116">
        <f>IFERROR(VLOOKUP(B25,Objetivos!$G$5:$H$2200,2,0),0)</f>
        <v>1096.6904000000002</v>
      </c>
      <c r="F25" s="135">
        <f t="shared" si="0"/>
        <v>2.0552290783251128</v>
      </c>
      <c r="G25" s="141">
        <f>IF(D25=0,0,RANK($F25,F24:F25,0))</f>
        <v>1</v>
      </c>
    </row>
    <row r="26" spans="1:7" ht="16" x14ac:dyDescent="0.4">
      <c r="A26" s="165">
        <v>39262</v>
      </c>
      <c r="B26" s="166">
        <v>28003</v>
      </c>
      <c r="C26" s="167" t="s">
        <v>205</v>
      </c>
      <c r="D26" s="168">
        <f>IFERROR(VLOOKUP(B26,'Vta RdV'!$A$3:$B$9999,2,0),0)</f>
        <v>1186.25</v>
      </c>
      <c r="E26" s="168">
        <f>IFERROR(VLOOKUP(B26,Objetivos!$G$5:$H$2200,2,0),0)</f>
        <v>1079.2115054545454</v>
      </c>
      <c r="F26" s="169">
        <f t="shared" si="0"/>
        <v>1.0991821288083579</v>
      </c>
      <c r="G26" s="170">
        <f>IF(D26=0,0,RANK($F26,F26:F27,0))</f>
        <v>1</v>
      </c>
    </row>
    <row r="27" spans="1:7" ht="16" x14ac:dyDescent="0.4">
      <c r="A27" s="171">
        <v>39262</v>
      </c>
      <c r="B27" s="166">
        <v>12018</v>
      </c>
      <c r="C27" s="172" t="s">
        <v>203</v>
      </c>
      <c r="D27" s="168">
        <f>IFERROR(VLOOKUP(B27,'Vta RdV'!$A$3:$B$9999,2,0),0)</f>
        <v>814.87</v>
      </c>
      <c r="E27" s="168">
        <f>IFERROR(VLOOKUP(B27,Objetivos!$G$5:$H$2200,2,0),0)</f>
        <v>1136.8817963636363</v>
      </c>
      <c r="F27" s="169">
        <f t="shared" si="0"/>
        <v>0.71675877176184499</v>
      </c>
      <c r="G27" s="170">
        <f>IF(D27=0,0,RANK($F27,F27:F28,0))</f>
        <v>2</v>
      </c>
    </row>
    <row r="28" spans="1:7" ht="16" x14ac:dyDescent="0.4">
      <c r="A28" s="140">
        <v>39262</v>
      </c>
      <c r="B28" s="43">
        <v>39770</v>
      </c>
      <c r="C28" s="109" t="s">
        <v>202</v>
      </c>
      <c r="D28" s="116">
        <f>IFERROR(VLOOKUP(B28,'Vta RdV'!$A$3:$B$9999,2,0),0)</f>
        <v>996.1</v>
      </c>
      <c r="E28" s="116">
        <f>IFERROR(VLOOKUP(B28,Objetivos!$G$5:$H$2200,2,0),0)</f>
        <v>891.70901818181812</v>
      </c>
      <c r="F28" s="135">
        <f t="shared" si="0"/>
        <v>1.1170684378980866</v>
      </c>
      <c r="G28" s="141">
        <f>IF(D28=0,0,RANK($F28,F28:F29,0))</f>
        <v>2</v>
      </c>
    </row>
    <row r="29" spans="1:7" ht="16" x14ac:dyDescent="0.4">
      <c r="A29" s="143">
        <v>39262</v>
      </c>
      <c r="B29" s="43">
        <v>12014</v>
      </c>
      <c r="C29" s="110" t="s">
        <v>698</v>
      </c>
      <c r="D29" s="116">
        <f>IFERROR(VLOOKUP(B29,'Vta RdV'!$A$3:$B$9999,2,0),0)</f>
        <v>2689.29</v>
      </c>
      <c r="E29" s="116">
        <f>IFERROR(VLOOKUP(B29,Objetivos!$G$5:$H$2200,2,0),0)</f>
        <v>552.83020363636365</v>
      </c>
      <c r="F29" s="135">
        <f t="shared" si="0"/>
        <v>4.8645858752119491</v>
      </c>
      <c r="G29" s="141">
        <f>IF(D29=0,0,RANK($F29,F28:F29,0))</f>
        <v>1</v>
      </c>
    </row>
    <row r="30" spans="1:7" ht="16" x14ac:dyDescent="0.4">
      <c r="A30" s="165">
        <v>39262</v>
      </c>
      <c r="B30" s="166">
        <v>39803</v>
      </c>
      <c r="C30" s="167" t="s">
        <v>204</v>
      </c>
      <c r="D30" s="168">
        <f>IFERROR(VLOOKUP(B30,'Vta RdV'!$A$3:$B$9999,2,0),0)</f>
        <v>823.72</v>
      </c>
      <c r="E30" s="168">
        <f>IFERROR(VLOOKUP(B30,Objetivos!$G$5:$H$2200,2,0),0)</f>
        <v>1025.5954254545454</v>
      </c>
      <c r="F30" s="169">
        <f t="shared" si="0"/>
        <v>0.80316270876006113</v>
      </c>
      <c r="G30" s="170">
        <f>IF(D30=0,0,RANK($F30,F30:F31,0))</f>
        <v>2</v>
      </c>
    </row>
    <row r="31" spans="1:7" ht="16" x14ac:dyDescent="0.4">
      <c r="A31" s="171">
        <v>39262</v>
      </c>
      <c r="B31" s="166">
        <v>53566</v>
      </c>
      <c r="C31" s="172" t="s">
        <v>763</v>
      </c>
      <c r="D31" s="168">
        <f>IFERROR(VLOOKUP(B31,'Vta RdV'!$A$3:$B$9999,2,0),0)</f>
        <v>2064.21</v>
      </c>
      <c r="E31" s="168">
        <f>IFERROR(VLOOKUP(B31,Objetivos!$G$5:$H$2200,2,0),0)</f>
        <v>1181.5108945454547</v>
      </c>
      <c r="F31" s="169">
        <f t="shared" si="0"/>
        <v>1.747093496581031</v>
      </c>
      <c r="G31" s="170">
        <f>IF(D31=0,0,RANK($F31,F30:F31,0))</f>
        <v>1</v>
      </c>
    </row>
    <row r="32" spans="1:7" ht="16" x14ac:dyDescent="0.4">
      <c r="A32" s="140">
        <v>39262</v>
      </c>
      <c r="B32" s="43">
        <v>53461</v>
      </c>
      <c r="C32" s="109" t="s">
        <v>764</v>
      </c>
      <c r="D32" s="116">
        <f>IFERROR(VLOOKUP(B32,'Vta RdV'!$A$3:$B$9999,2,0),0)</f>
        <v>1025.8899999999999</v>
      </c>
      <c r="E32" s="116">
        <f>IFERROR(VLOOKUP(B32,Objetivos!$G$5:$H$2200,2,0),0)</f>
        <v>673.20442909090923</v>
      </c>
      <c r="F32" s="135">
        <f t="shared" si="0"/>
        <v>1.523890746508241</v>
      </c>
      <c r="G32" s="141">
        <f>IF(D32=0,0,RANK($F32,F32:F33,0))</f>
        <v>2</v>
      </c>
    </row>
    <row r="33" spans="1:7" ht="16" x14ac:dyDescent="0.4">
      <c r="A33" s="143">
        <v>39262</v>
      </c>
      <c r="B33" s="43">
        <v>53889</v>
      </c>
      <c r="C33" s="110" t="s">
        <v>717</v>
      </c>
      <c r="D33" s="116">
        <f>IFERROR(VLOOKUP(B33,'Vta RdV'!$A$3:$B$9999,2,0),0)</f>
        <v>1279.0600000000002</v>
      </c>
      <c r="E33" s="116">
        <f>IFERROR(VLOOKUP(B33,Objetivos!$G$5:$H$2200,2,0),0)</f>
        <v>764.44539636363641</v>
      </c>
      <c r="F33" s="135">
        <f t="shared" si="0"/>
        <v>1.673186869963919</v>
      </c>
      <c r="G33" s="141">
        <f>IF(D33=0,0,RANK($F33,F32:F33,0))</f>
        <v>1</v>
      </c>
    </row>
    <row r="34" spans="1:7" ht="16" x14ac:dyDescent="0.4">
      <c r="A34" s="165">
        <v>39210</v>
      </c>
      <c r="B34" s="166">
        <v>53907</v>
      </c>
      <c r="C34" s="167" t="s">
        <v>720</v>
      </c>
      <c r="D34" s="168">
        <f>IFERROR(VLOOKUP(B34,'Vta RdV'!$A$3:$B$9999,2,0),0)</f>
        <v>744.33</v>
      </c>
      <c r="E34" s="168">
        <f>IFERROR(VLOOKUP(B34,Objetivos!$G$5:$H$2200,2,0),0)</f>
        <v>245.04365818181819</v>
      </c>
      <c r="F34" s="169">
        <f t="shared" ref="F34:F35" si="1">IFERROR((D34/E34),0)</f>
        <v>3.0375403531060572</v>
      </c>
      <c r="G34" s="170">
        <f>IF(D34=0,0,RANK($F34,F34:F35,0))</f>
        <v>1</v>
      </c>
    </row>
    <row r="35" spans="1:7" ht="16" x14ac:dyDescent="0.4">
      <c r="A35" s="171">
        <v>39210</v>
      </c>
      <c r="B35" s="166">
        <v>53910</v>
      </c>
      <c r="C35" s="172" t="s">
        <v>765</v>
      </c>
      <c r="D35" s="168">
        <f>IFERROR(VLOOKUP(B35,'Vta RdV'!$A$3:$B$9999,2,0),0)</f>
        <v>129</v>
      </c>
      <c r="E35" s="168">
        <f>IFERROR(VLOOKUP(B35,Objetivos!$G$5:$H$2200,2,0),0)</f>
        <v>337.80448727272733</v>
      </c>
      <c r="F35" s="169">
        <f t="shared" si="1"/>
        <v>0.38187769807762062</v>
      </c>
      <c r="G35" s="170">
        <f>IF(D35=0,0,RANK($F35,F34:F35,0))</f>
        <v>2</v>
      </c>
    </row>
    <row r="36" spans="1:7" ht="16" x14ac:dyDescent="0.4">
      <c r="A36" s="140">
        <v>39210</v>
      </c>
      <c r="B36" s="43">
        <v>53906</v>
      </c>
      <c r="C36" s="109" t="s">
        <v>718</v>
      </c>
      <c r="D36" s="116">
        <f>IFERROR(VLOOKUP(B36,'Vta RdV'!$A$3:$B$9999,2,0),0)</f>
        <v>926.93999999999994</v>
      </c>
      <c r="E36" s="116">
        <f>IFERROR(VLOOKUP(B36,Objetivos!$G$5:$H$2200,2,0),0)</f>
        <v>365.96776727272731</v>
      </c>
      <c r="F36" s="135">
        <f t="shared" si="0"/>
        <v>2.532846012390003</v>
      </c>
      <c r="G36" s="141">
        <f>IF(D36=0,0,RANK($F36,F36:F37,0))</f>
        <v>1</v>
      </c>
    </row>
    <row r="37" spans="1:7" ht="16.5" thickBot="1" x14ac:dyDescent="0.45">
      <c r="A37" s="191">
        <v>39210</v>
      </c>
      <c r="B37" s="192">
        <v>53908</v>
      </c>
      <c r="C37" s="193" t="s">
        <v>721</v>
      </c>
      <c r="D37" s="194">
        <f>IFERROR(VLOOKUP(B37,'Vta RdV'!$A$3:$B$9999,2,0),0)</f>
        <v>852.93000000000006</v>
      </c>
      <c r="E37" s="194">
        <f>IFERROR(VLOOKUP(B37,Objetivos!$G$5:$H$2200,2,0),0)</f>
        <v>409.31543272727276</v>
      </c>
      <c r="F37" s="195">
        <f t="shared" si="0"/>
        <v>2.0837963384789062</v>
      </c>
      <c r="G37" s="196">
        <f>IF(D37=0,0,RANK($F37,F36:F37,0))</f>
        <v>2</v>
      </c>
    </row>
    <row r="38" spans="1:7" x14ac:dyDescent="0.35">
      <c r="A38" s="84"/>
      <c r="B38" s="84"/>
      <c r="C38" s="85"/>
      <c r="D38" s="85"/>
      <c r="E38" s="85"/>
      <c r="F38" s="85"/>
      <c r="G38" s="84"/>
    </row>
    <row r="39" spans="1:7" x14ac:dyDescent="0.35">
      <c r="A39" s="84"/>
      <c r="B39" s="84"/>
      <c r="C39" s="85"/>
      <c r="D39" s="85"/>
      <c r="E39" s="85"/>
      <c r="F39" s="85"/>
      <c r="G39" s="84"/>
    </row>
    <row r="40" spans="1:7" x14ac:dyDescent="0.35">
      <c r="A40" s="84"/>
      <c r="B40" s="84"/>
      <c r="C40" s="85"/>
      <c r="D40" s="85"/>
      <c r="E40" s="85"/>
      <c r="F40" s="85"/>
      <c r="G40" s="84"/>
    </row>
    <row r="41" spans="1:7" x14ac:dyDescent="0.35">
      <c r="A41" s="84"/>
      <c r="B41" s="84"/>
      <c r="C41" s="85"/>
      <c r="D41" s="85"/>
      <c r="E41" s="85"/>
      <c r="F41" s="85"/>
      <c r="G41" s="84"/>
    </row>
    <row r="42" spans="1:7" x14ac:dyDescent="0.35">
      <c r="A42" s="84"/>
      <c r="B42" s="84"/>
      <c r="C42" s="85"/>
      <c r="D42" s="85"/>
      <c r="E42" s="85"/>
      <c r="F42" s="85"/>
      <c r="G42" s="84"/>
    </row>
    <row r="43" spans="1:7" x14ac:dyDescent="0.35">
      <c r="A43" s="84"/>
      <c r="B43" s="84"/>
      <c r="C43" s="85"/>
      <c r="D43" s="85"/>
      <c r="E43" s="85"/>
      <c r="F43" s="85"/>
      <c r="G43" s="84"/>
    </row>
    <row r="44" spans="1:7" x14ac:dyDescent="0.35">
      <c r="A44" s="84"/>
      <c r="B44" s="84"/>
      <c r="C44" s="85"/>
      <c r="D44" s="85"/>
      <c r="E44" s="85"/>
      <c r="F44" s="85"/>
      <c r="G44" s="84"/>
    </row>
    <row r="45" spans="1:7" x14ac:dyDescent="0.35">
      <c r="A45" s="84"/>
      <c r="B45" s="84"/>
      <c r="C45" s="85"/>
      <c r="D45" s="85"/>
      <c r="E45" s="85"/>
      <c r="F45" s="85"/>
      <c r="G45" s="84"/>
    </row>
    <row r="46" spans="1:7" x14ac:dyDescent="0.35">
      <c r="A46" s="84"/>
      <c r="B46" s="84"/>
      <c r="C46" s="85"/>
      <c r="D46" s="85"/>
      <c r="E46" s="85"/>
      <c r="F46" s="85"/>
      <c r="G46" s="84"/>
    </row>
    <row r="47" spans="1:7" x14ac:dyDescent="0.35">
      <c r="A47" s="84"/>
      <c r="B47" s="84"/>
      <c r="C47" s="85"/>
      <c r="D47" s="85"/>
      <c r="E47" s="85"/>
      <c r="F47" s="85"/>
      <c r="G47" s="84"/>
    </row>
    <row r="48" spans="1:7" x14ac:dyDescent="0.35">
      <c r="A48" s="84"/>
      <c r="B48" s="84"/>
      <c r="C48" s="85"/>
      <c r="D48" s="85"/>
      <c r="E48" s="85"/>
      <c r="F48" s="85"/>
      <c r="G48" s="84"/>
    </row>
    <row r="49" spans="1:7" x14ac:dyDescent="0.35">
      <c r="A49" s="84"/>
      <c r="B49" s="84"/>
      <c r="C49" s="85"/>
      <c r="D49" s="85"/>
      <c r="E49" s="85"/>
      <c r="F49" s="85"/>
      <c r="G49" s="84"/>
    </row>
    <row r="50" spans="1:7" x14ac:dyDescent="0.35">
      <c r="A50" s="84"/>
      <c r="B50" s="84"/>
      <c r="C50" s="85"/>
      <c r="D50" s="85"/>
      <c r="E50" s="85"/>
      <c r="F50" s="85"/>
      <c r="G50" s="84"/>
    </row>
    <row r="51" spans="1:7" x14ac:dyDescent="0.35">
      <c r="A51" s="84"/>
      <c r="B51" s="84"/>
      <c r="C51" s="85"/>
      <c r="D51" s="85"/>
      <c r="E51" s="85"/>
      <c r="F51" s="85"/>
      <c r="G51" s="84"/>
    </row>
    <row r="52" spans="1:7" x14ac:dyDescent="0.35">
      <c r="A52" s="84"/>
      <c r="B52" s="84"/>
      <c r="C52" s="85"/>
      <c r="D52" s="85"/>
      <c r="E52" s="85"/>
      <c r="F52" s="85"/>
      <c r="G52" s="84"/>
    </row>
    <row r="53" spans="1:7" x14ac:dyDescent="0.35">
      <c r="A53" s="84"/>
      <c r="B53" s="84"/>
      <c r="C53" s="85"/>
      <c r="D53" s="85"/>
      <c r="E53" s="85"/>
      <c r="F53" s="85"/>
      <c r="G53" s="84"/>
    </row>
    <row r="54" spans="1:7" x14ac:dyDescent="0.35">
      <c r="A54" s="84"/>
      <c r="B54" s="84"/>
      <c r="C54" s="85"/>
      <c r="D54" s="85"/>
      <c r="E54" s="85"/>
      <c r="F54" s="85"/>
      <c r="G54" s="84"/>
    </row>
    <row r="55" spans="1:7" x14ac:dyDescent="0.35">
      <c r="A55" s="84"/>
      <c r="B55" s="84"/>
      <c r="C55" s="85"/>
      <c r="D55" s="85"/>
      <c r="E55" s="85"/>
      <c r="F55" s="85"/>
      <c r="G55" s="84"/>
    </row>
    <row r="56" spans="1:7" x14ac:dyDescent="0.35">
      <c r="A56" s="84"/>
      <c r="B56" s="84"/>
      <c r="C56" s="85"/>
      <c r="D56" s="85"/>
      <c r="E56" s="85"/>
      <c r="F56" s="85"/>
      <c r="G56" s="84"/>
    </row>
    <row r="57" spans="1:7" x14ac:dyDescent="0.35">
      <c r="A57" s="84"/>
      <c r="B57" s="84"/>
      <c r="C57" s="85"/>
      <c r="D57" s="85"/>
      <c r="E57" s="85"/>
      <c r="F57" s="85"/>
      <c r="G57" s="84"/>
    </row>
    <row r="58" spans="1:7" x14ac:dyDescent="0.35">
      <c r="A58" s="84"/>
      <c r="B58" s="84"/>
      <c r="C58" s="85"/>
      <c r="D58" s="85"/>
      <c r="E58" s="85"/>
      <c r="F58" s="85"/>
      <c r="G58" s="84"/>
    </row>
    <row r="59" spans="1:7" x14ac:dyDescent="0.35">
      <c r="A59" s="84"/>
      <c r="B59" s="84"/>
      <c r="C59" s="85"/>
      <c r="D59" s="85"/>
      <c r="E59" s="85"/>
      <c r="F59" s="85"/>
      <c r="G59" s="84"/>
    </row>
    <row r="60" spans="1:7" x14ac:dyDescent="0.35">
      <c r="A60" s="84"/>
      <c r="B60" s="84"/>
      <c r="C60" s="85"/>
      <c r="D60" s="85"/>
      <c r="E60" s="85"/>
      <c r="F60" s="85"/>
      <c r="G60" s="84"/>
    </row>
    <row r="61" spans="1:7" x14ac:dyDescent="0.35">
      <c r="A61" s="84"/>
      <c r="B61" s="84"/>
      <c r="C61" s="85"/>
      <c r="D61" s="85"/>
      <c r="E61" s="85"/>
      <c r="F61" s="85"/>
      <c r="G61" s="84"/>
    </row>
    <row r="62" spans="1:7" x14ac:dyDescent="0.35">
      <c r="A62" s="84"/>
      <c r="B62" s="84"/>
      <c r="C62" s="85"/>
      <c r="D62" s="85"/>
      <c r="E62" s="85"/>
      <c r="F62" s="85"/>
      <c r="G62" s="84"/>
    </row>
    <row r="63" spans="1:7" x14ac:dyDescent="0.35">
      <c r="A63" s="84"/>
      <c r="B63" s="84"/>
      <c r="C63" s="85"/>
      <c r="D63" s="85"/>
      <c r="E63" s="85"/>
      <c r="F63" s="85"/>
      <c r="G63" s="84"/>
    </row>
    <row r="64" spans="1:7" x14ac:dyDescent="0.35">
      <c r="A64" s="84"/>
      <c r="B64" s="84"/>
      <c r="C64" s="85"/>
      <c r="D64" s="85"/>
      <c r="E64" s="85"/>
      <c r="F64" s="85"/>
      <c r="G64" s="84"/>
    </row>
    <row r="65" spans="1:7" x14ac:dyDescent="0.35">
      <c r="A65" s="84"/>
      <c r="B65" s="84"/>
      <c r="C65" s="85"/>
      <c r="D65" s="85"/>
      <c r="E65" s="85"/>
      <c r="F65" s="85"/>
      <c r="G65" s="84"/>
    </row>
    <row r="66" spans="1:7" x14ac:dyDescent="0.35">
      <c r="A66" s="84"/>
      <c r="B66" s="84"/>
      <c r="C66" s="85"/>
      <c r="D66" s="85"/>
      <c r="E66" s="85"/>
      <c r="F66" s="85"/>
      <c r="G66" s="84"/>
    </row>
    <row r="67" spans="1:7" x14ac:dyDescent="0.35">
      <c r="A67" s="84"/>
      <c r="B67" s="84"/>
      <c r="C67" s="85"/>
      <c r="D67" s="85"/>
      <c r="E67" s="85"/>
      <c r="F67" s="85"/>
      <c r="G67" s="84"/>
    </row>
    <row r="68" spans="1:7" x14ac:dyDescent="0.35">
      <c r="A68" s="84"/>
      <c r="B68" s="84"/>
      <c r="C68" s="85"/>
      <c r="D68" s="85"/>
      <c r="E68" s="85"/>
      <c r="F68" s="85"/>
      <c r="G68" s="84"/>
    </row>
    <row r="69" spans="1:7" x14ac:dyDescent="0.35">
      <c r="A69" s="84"/>
      <c r="B69" s="84"/>
      <c r="C69" s="85"/>
      <c r="D69" s="85"/>
      <c r="E69" s="85"/>
      <c r="F69" s="85"/>
      <c r="G69" s="84"/>
    </row>
    <row r="70" spans="1:7" x14ac:dyDescent="0.35">
      <c r="A70" s="84"/>
      <c r="B70" s="84"/>
      <c r="C70" s="85"/>
      <c r="D70" s="85"/>
      <c r="E70" s="85"/>
      <c r="F70" s="85"/>
      <c r="G70" s="84"/>
    </row>
    <row r="71" spans="1:7" x14ac:dyDescent="0.35">
      <c r="A71" s="84"/>
      <c r="B71" s="84"/>
      <c r="C71" s="85"/>
      <c r="D71" s="85"/>
      <c r="E71" s="85"/>
      <c r="F71" s="85"/>
      <c r="G71" s="84"/>
    </row>
    <row r="72" spans="1:7" x14ac:dyDescent="0.35">
      <c r="A72" s="84"/>
      <c r="B72" s="84"/>
      <c r="C72" s="85"/>
      <c r="D72" s="85"/>
      <c r="E72" s="85"/>
      <c r="F72" s="85"/>
      <c r="G72" s="84"/>
    </row>
    <row r="73" spans="1:7" x14ac:dyDescent="0.35">
      <c r="A73" s="84"/>
      <c r="B73" s="84"/>
      <c r="C73" s="85"/>
      <c r="D73" s="85"/>
      <c r="E73" s="85"/>
      <c r="F73" s="85"/>
      <c r="G73" s="84"/>
    </row>
    <row r="74" spans="1:7" x14ac:dyDescent="0.35">
      <c r="A74" s="84"/>
      <c r="B74" s="84"/>
      <c r="C74" s="85"/>
      <c r="D74" s="85"/>
      <c r="E74" s="85"/>
      <c r="F74" s="85"/>
      <c r="G74" s="84"/>
    </row>
    <row r="75" spans="1:7" x14ac:dyDescent="0.35">
      <c r="A75" s="84"/>
      <c r="B75" s="84"/>
      <c r="C75" s="85"/>
      <c r="D75" s="85"/>
      <c r="E75" s="85"/>
      <c r="F75" s="85"/>
      <c r="G75" s="84"/>
    </row>
    <row r="76" spans="1:7" x14ac:dyDescent="0.35">
      <c r="A76" s="84"/>
      <c r="B76" s="84"/>
      <c r="C76" s="85"/>
      <c r="D76" s="85"/>
      <c r="E76" s="85"/>
      <c r="F76" s="85"/>
      <c r="G76" s="84"/>
    </row>
    <row r="77" spans="1:7" x14ac:dyDescent="0.35">
      <c r="A77" s="84"/>
      <c r="B77" s="84"/>
      <c r="C77" s="85"/>
      <c r="D77" s="85"/>
      <c r="E77" s="85"/>
      <c r="F77" s="85"/>
      <c r="G77" s="84"/>
    </row>
    <row r="78" spans="1:7" x14ac:dyDescent="0.35">
      <c r="A78" s="84"/>
      <c r="B78" s="84"/>
      <c r="C78" s="85"/>
      <c r="D78" s="85"/>
      <c r="E78" s="85"/>
      <c r="F78" s="85"/>
      <c r="G78" s="84"/>
    </row>
    <row r="79" spans="1:7" x14ac:dyDescent="0.35">
      <c r="A79" s="84"/>
      <c r="B79" s="84"/>
      <c r="C79" s="85"/>
      <c r="D79" s="85"/>
      <c r="E79" s="85"/>
      <c r="F79" s="85"/>
      <c r="G79" s="84"/>
    </row>
    <row r="80" spans="1:7" x14ac:dyDescent="0.35">
      <c r="A80" s="84"/>
      <c r="B80" s="84"/>
      <c r="C80" s="85"/>
      <c r="D80" s="85"/>
      <c r="E80" s="85"/>
      <c r="F80" s="85"/>
      <c r="G80" s="84"/>
    </row>
    <row r="81" spans="1:7" x14ac:dyDescent="0.35">
      <c r="A81" s="84"/>
      <c r="B81" s="84"/>
      <c r="C81" s="85"/>
      <c r="D81" s="85"/>
      <c r="E81" s="85"/>
      <c r="F81" s="85"/>
      <c r="G81" s="84"/>
    </row>
    <row r="82" spans="1:7" x14ac:dyDescent="0.35">
      <c r="A82" s="84"/>
      <c r="B82" s="84"/>
      <c r="C82" s="85"/>
      <c r="D82" s="85"/>
      <c r="E82" s="85"/>
      <c r="F82" s="85"/>
      <c r="G82" s="84"/>
    </row>
    <row r="83" spans="1:7" x14ac:dyDescent="0.35">
      <c r="A83" s="84"/>
      <c r="B83" s="84"/>
      <c r="C83" s="85"/>
      <c r="D83" s="85"/>
      <c r="E83" s="85"/>
      <c r="F83" s="85"/>
      <c r="G83" s="84"/>
    </row>
    <row r="84" spans="1:7" x14ac:dyDescent="0.35">
      <c r="A84" s="84"/>
      <c r="B84" s="84"/>
      <c r="C84" s="85"/>
      <c r="D84" s="85"/>
      <c r="E84" s="85"/>
      <c r="F84" s="85"/>
      <c r="G84" s="84"/>
    </row>
    <row r="85" spans="1:7" x14ac:dyDescent="0.35">
      <c r="A85" s="84"/>
      <c r="B85" s="84"/>
      <c r="C85" s="85"/>
      <c r="D85" s="85"/>
      <c r="E85" s="85"/>
      <c r="F85" s="85"/>
      <c r="G85" s="84"/>
    </row>
    <row r="86" spans="1:7" x14ac:dyDescent="0.35">
      <c r="A86" s="84"/>
      <c r="B86" s="84"/>
      <c r="C86" s="85"/>
      <c r="D86" s="85"/>
      <c r="E86" s="85"/>
      <c r="F86" s="85"/>
      <c r="G86" s="84"/>
    </row>
    <row r="87" spans="1:7" x14ac:dyDescent="0.35">
      <c r="A87" s="84"/>
      <c r="B87" s="84"/>
      <c r="C87" s="85"/>
      <c r="D87" s="85"/>
      <c r="E87" s="85"/>
      <c r="F87" s="85"/>
      <c r="G87" s="84"/>
    </row>
    <row r="88" spans="1:7" x14ac:dyDescent="0.35">
      <c r="A88" s="84"/>
      <c r="B88" s="84"/>
      <c r="C88" s="85"/>
      <c r="D88" s="85"/>
      <c r="E88" s="85"/>
      <c r="F88" s="85"/>
      <c r="G88" s="84"/>
    </row>
    <row r="89" spans="1:7" x14ac:dyDescent="0.35">
      <c r="A89" s="84"/>
      <c r="B89" s="84"/>
      <c r="C89" s="85"/>
      <c r="D89" s="85"/>
      <c r="E89" s="85"/>
      <c r="F89" s="85"/>
      <c r="G89" s="84"/>
    </row>
    <row r="90" spans="1:7" x14ac:dyDescent="0.35">
      <c r="A90" s="84"/>
      <c r="B90" s="84"/>
      <c r="C90" s="85"/>
      <c r="D90" s="85"/>
      <c r="E90" s="85"/>
      <c r="F90" s="85"/>
      <c r="G90" s="84"/>
    </row>
    <row r="91" spans="1:7" x14ac:dyDescent="0.35">
      <c r="A91" s="84"/>
      <c r="B91" s="84"/>
      <c r="C91" s="85"/>
      <c r="D91" s="85"/>
      <c r="E91" s="85"/>
      <c r="F91" s="85"/>
      <c r="G91" s="84"/>
    </row>
    <row r="92" spans="1:7" x14ac:dyDescent="0.35">
      <c r="A92" s="84"/>
      <c r="B92" s="84"/>
      <c r="C92" s="85"/>
      <c r="D92" s="85"/>
      <c r="E92" s="85"/>
      <c r="F92" s="85"/>
      <c r="G92" s="84"/>
    </row>
    <row r="93" spans="1:7" x14ac:dyDescent="0.35">
      <c r="A93" s="84"/>
      <c r="B93" s="84"/>
      <c r="C93" s="85"/>
      <c r="D93" s="85"/>
      <c r="E93" s="85"/>
      <c r="F93" s="85"/>
      <c r="G93" s="84"/>
    </row>
    <row r="94" spans="1:7" x14ac:dyDescent="0.35">
      <c r="A94" s="84"/>
      <c r="B94" s="84"/>
      <c r="C94" s="85"/>
      <c r="D94" s="85"/>
      <c r="E94" s="85"/>
      <c r="F94" s="85"/>
      <c r="G94" s="84"/>
    </row>
    <row r="95" spans="1:7" x14ac:dyDescent="0.35">
      <c r="A95" s="84"/>
      <c r="B95" s="84"/>
      <c r="C95" s="85"/>
      <c r="D95" s="85"/>
      <c r="E95" s="85"/>
      <c r="F95" s="85"/>
      <c r="G95" s="84"/>
    </row>
    <row r="96" spans="1:7" x14ac:dyDescent="0.35">
      <c r="A96" s="84"/>
      <c r="B96" s="84"/>
      <c r="C96" s="85"/>
      <c r="D96" s="85"/>
      <c r="E96" s="85"/>
      <c r="F96" s="85"/>
      <c r="G96" s="84"/>
    </row>
    <row r="97" spans="1:7" x14ac:dyDescent="0.35">
      <c r="A97" s="84"/>
      <c r="B97" s="84"/>
      <c r="C97" s="85"/>
      <c r="D97" s="85"/>
      <c r="E97" s="85"/>
      <c r="F97" s="85"/>
      <c r="G97" s="84"/>
    </row>
    <row r="98" spans="1:7" x14ac:dyDescent="0.35">
      <c r="A98" s="84"/>
      <c r="B98" s="84"/>
      <c r="C98" s="85"/>
      <c r="D98" s="85"/>
      <c r="E98" s="85"/>
      <c r="F98" s="85"/>
      <c r="G98" s="84"/>
    </row>
    <row r="99" spans="1:7" x14ac:dyDescent="0.35">
      <c r="A99" s="84"/>
      <c r="B99" s="84"/>
      <c r="C99" s="85"/>
      <c r="D99" s="85"/>
      <c r="E99" s="85"/>
      <c r="F99" s="85"/>
      <c r="G99" s="84"/>
    </row>
    <row r="100" spans="1:7" x14ac:dyDescent="0.35">
      <c r="A100" s="84"/>
      <c r="B100" s="84"/>
      <c r="C100" s="85"/>
      <c r="D100" s="85"/>
      <c r="E100" s="85"/>
      <c r="F100" s="85"/>
      <c r="G100" s="84"/>
    </row>
    <row r="101" spans="1:7" x14ac:dyDescent="0.35">
      <c r="A101" s="84"/>
      <c r="B101" s="84"/>
      <c r="C101" s="85"/>
      <c r="D101" s="85"/>
      <c r="E101" s="85"/>
      <c r="F101" s="85"/>
      <c r="G101" s="84"/>
    </row>
    <row r="102" spans="1:7" x14ac:dyDescent="0.35">
      <c r="A102" s="84"/>
      <c r="B102" s="84"/>
      <c r="C102" s="85"/>
      <c r="D102" s="85"/>
      <c r="E102" s="85"/>
      <c r="F102" s="85"/>
      <c r="G102" s="84"/>
    </row>
    <row r="103" spans="1:7" x14ac:dyDescent="0.35">
      <c r="A103" s="84"/>
      <c r="B103" s="84"/>
      <c r="C103" s="85"/>
      <c r="D103" s="85"/>
      <c r="E103" s="85"/>
      <c r="F103" s="85"/>
      <c r="G103" s="84"/>
    </row>
    <row r="104" spans="1:7" x14ac:dyDescent="0.35">
      <c r="A104" s="84"/>
      <c r="B104" s="84"/>
      <c r="C104" s="85"/>
      <c r="D104" s="85"/>
      <c r="E104" s="85"/>
      <c r="F104" s="85"/>
      <c r="G104" s="84"/>
    </row>
    <row r="105" spans="1:7" x14ac:dyDescent="0.35">
      <c r="A105" s="84"/>
      <c r="B105" s="84"/>
      <c r="C105" s="85"/>
      <c r="D105" s="85"/>
      <c r="E105" s="85"/>
      <c r="F105" s="85"/>
      <c r="G105" s="84"/>
    </row>
    <row r="106" spans="1:7" x14ac:dyDescent="0.35">
      <c r="A106" s="84"/>
      <c r="B106" s="84"/>
      <c r="C106" s="85"/>
      <c r="D106" s="85"/>
      <c r="E106" s="85"/>
      <c r="F106" s="85"/>
      <c r="G106" s="84"/>
    </row>
    <row r="107" spans="1:7" x14ac:dyDescent="0.35">
      <c r="A107" s="84"/>
      <c r="B107" s="84"/>
      <c r="C107" s="85"/>
      <c r="D107" s="85"/>
      <c r="E107" s="85"/>
      <c r="F107" s="85"/>
      <c r="G107" s="84"/>
    </row>
    <row r="108" spans="1:7" x14ac:dyDescent="0.35">
      <c r="A108" s="84"/>
      <c r="B108" s="84"/>
      <c r="C108" s="85"/>
      <c r="D108" s="85"/>
      <c r="E108" s="85"/>
      <c r="F108" s="85"/>
      <c r="G108" s="84"/>
    </row>
    <row r="109" spans="1:7" x14ac:dyDescent="0.35">
      <c r="A109" s="84"/>
      <c r="B109" s="84"/>
      <c r="C109" s="85"/>
      <c r="D109" s="85"/>
      <c r="E109" s="85"/>
      <c r="F109" s="85"/>
      <c r="G109" s="84"/>
    </row>
    <row r="110" spans="1:7" x14ac:dyDescent="0.35">
      <c r="A110" s="84"/>
      <c r="B110" s="84"/>
      <c r="C110" s="85"/>
      <c r="D110" s="85"/>
      <c r="E110" s="85"/>
      <c r="F110" s="85"/>
      <c r="G110" s="84"/>
    </row>
    <row r="111" spans="1:7" x14ac:dyDescent="0.35">
      <c r="A111" s="84"/>
      <c r="B111" s="84"/>
      <c r="C111" s="85"/>
      <c r="D111" s="85"/>
      <c r="E111" s="85"/>
      <c r="F111" s="85"/>
      <c r="G111" s="84"/>
    </row>
    <row r="112" spans="1:7" x14ac:dyDescent="0.35">
      <c r="A112" s="84"/>
      <c r="B112" s="84"/>
      <c r="C112" s="85"/>
      <c r="D112" s="85"/>
      <c r="E112" s="85"/>
      <c r="F112" s="85"/>
      <c r="G112" s="84"/>
    </row>
    <row r="113" spans="1:7" x14ac:dyDescent="0.35">
      <c r="A113" s="84"/>
      <c r="B113" s="84"/>
      <c r="C113" s="85"/>
      <c r="D113" s="85"/>
      <c r="E113" s="85"/>
      <c r="F113" s="85"/>
      <c r="G113" s="84"/>
    </row>
    <row r="114" spans="1:7" x14ac:dyDescent="0.35">
      <c r="A114" s="84"/>
      <c r="B114" s="84"/>
      <c r="C114" s="85"/>
      <c r="D114" s="85"/>
      <c r="E114" s="85"/>
      <c r="F114" s="85"/>
      <c r="G114" s="84"/>
    </row>
    <row r="115" spans="1:7" x14ac:dyDescent="0.35">
      <c r="A115" s="84"/>
      <c r="B115" s="84"/>
      <c r="C115" s="85"/>
      <c r="D115" s="85"/>
      <c r="E115" s="85"/>
      <c r="F115" s="85"/>
      <c r="G115" s="84"/>
    </row>
    <row r="116" spans="1:7" x14ac:dyDescent="0.35">
      <c r="A116" s="84"/>
      <c r="B116" s="84"/>
      <c r="C116" s="85"/>
      <c r="D116" s="85"/>
      <c r="E116" s="85"/>
      <c r="F116" s="85"/>
      <c r="G116" s="84"/>
    </row>
    <row r="117" spans="1:7" x14ac:dyDescent="0.35">
      <c r="A117" s="84"/>
      <c r="B117" s="84"/>
      <c r="C117" s="85"/>
      <c r="D117" s="85"/>
      <c r="E117" s="85"/>
      <c r="F117" s="85"/>
      <c r="G117" s="84"/>
    </row>
    <row r="118" spans="1:7" x14ac:dyDescent="0.35">
      <c r="A118" s="84"/>
      <c r="B118" s="84"/>
      <c r="C118" s="85"/>
      <c r="D118" s="85"/>
      <c r="E118" s="85"/>
      <c r="F118" s="85"/>
      <c r="G118" s="84"/>
    </row>
    <row r="119" spans="1:7" x14ac:dyDescent="0.35">
      <c r="A119" s="84"/>
      <c r="B119" s="84"/>
      <c r="C119" s="85"/>
      <c r="D119" s="85"/>
      <c r="E119" s="85"/>
      <c r="F119" s="85"/>
      <c r="G119" s="84"/>
    </row>
    <row r="120" spans="1:7" x14ac:dyDescent="0.35">
      <c r="A120" s="84"/>
      <c r="B120" s="84"/>
      <c r="C120" s="85"/>
      <c r="D120" s="85"/>
      <c r="E120" s="85"/>
      <c r="F120" s="85"/>
      <c r="G120" s="84"/>
    </row>
    <row r="121" spans="1:7" x14ac:dyDescent="0.35">
      <c r="A121" s="84"/>
      <c r="B121" s="84"/>
      <c r="C121" s="85"/>
      <c r="D121" s="85"/>
      <c r="E121" s="85"/>
      <c r="F121" s="85"/>
      <c r="G121" s="84"/>
    </row>
    <row r="122" spans="1:7" x14ac:dyDescent="0.35">
      <c r="A122" s="84"/>
      <c r="B122" s="84"/>
      <c r="C122" s="85"/>
      <c r="D122" s="85"/>
      <c r="E122" s="85"/>
      <c r="F122" s="85"/>
      <c r="G122" s="84"/>
    </row>
    <row r="123" spans="1:7" x14ac:dyDescent="0.35">
      <c r="A123" s="84"/>
      <c r="B123" s="84"/>
      <c r="C123" s="85"/>
      <c r="D123" s="85"/>
      <c r="E123" s="85"/>
      <c r="F123" s="85"/>
      <c r="G123" s="84"/>
    </row>
    <row r="124" spans="1:7" x14ac:dyDescent="0.35">
      <c r="A124" s="84"/>
      <c r="B124" s="84"/>
      <c r="C124" s="85"/>
      <c r="D124" s="85"/>
      <c r="E124" s="85"/>
      <c r="F124" s="85"/>
      <c r="G124" s="84"/>
    </row>
    <row r="125" spans="1:7" x14ac:dyDescent="0.35">
      <c r="A125" s="84"/>
      <c r="B125" s="84"/>
      <c r="C125" s="85"/>
      <c r="D125" s="85"/>
      <c r="E125" s="85"/>
      <c r="F125" s="85"/>
      <c r="G125" s="84"/>
    </row>
    <row r="126" spans="1:7" x14ac:dyDescent="0.35">
      <c r="A126" s="84"/>
      <c r="B126" s="84"/>
      <c r="C126" s="85"/>
      <c r="D126" s="85"/>
      <c r="E126" s="85"/>
      <c r="F126" s="85"/>
      <c r="G126" s="84"/>
    </row>
    <row r="127" spans="1:7" x14ac:dyDescent="0.35">
      <c r="A127" s="84"/>
      <c r="B127" s="84"/>
      <c r="C127" s="85"/>
      <c r="D127" s="85"/>
      <c r="E127" s="85"/>
      <c r="F127" s="85"/>
      <c r="G127" s="84"/>
    </row>
    <row r="128" spans="1:7" x14ac:dyDescent="0.35">
      <c r="A128" s="84"/>
      <c r="B128" s="84"/>
      <c r="C128" s="85"/>
      <c r="D128" s="85"/>
      <c r="E128" s="85"/>
      <c r="F128" s="85"/>
      <c r="G128" s="84"/>
    </row>
    <row r="129" spans="1:7" x14ac:dyDescent="0.35">
      <c r="A129" s="84"/>
      <c r="B129" s="84"/>
      <c r="C129" s="85"/>
      <c r="D129" s="85"/>
      <c r="E129" s="85"/>
      <c r="F129" s="85"/>
      <c r="G129" s="84"/>
    </row>
    <row r="130" spans="1:7" x14ac:dyDescent="0.35">
      <c r="A130" s="84"/>
      <c r="B130" s="84"/>
      <c r="C130" s="85"/>
      <c r="D130" s="85"/>
      <c r="E130" s="85"/>
      <c r="F130" s="85"/>
      <c r="G130" s="84"/>
    </row>
    <row r="131" spans="1:7" x14ac:dyDescent="0.35">
      <c r="A131" s="84"/>
      <c r="B131" s="84"/>
      <c r="C131" s="85"/>
      <c r="D131" s="85"/>
      <c r="E131" s="85"/>
      <c r="F131" s="85"/>
      <c r="G131" s="84"/>
    </row>
    <row r="132" spans="1:7" x14ac:dyDescent="0.35">
      <c r="A132" s="84"/>
      <c r="B132" s="84"/>
      <c r="C132" s="85"/>
      <c r="D132" s="85"/>
      <c r="E132" s="85"/>
      <c r="F132" s="85"/>
      <c r="G132" s="84"/>
    </row>
    <row r="133" spans="1:7" x14ac:dyDescent="0.35">
      <c r="A133" s="84"/>
      <c r="B133" s="84"/>
      <c r="C133" s="85"/>
      <c r="D133" s="85"/>
      <c r="E133" s="85"/>
      <c r="F133" s="85"/>
      <c r="G133" s="84"/>
    </row>
    <row r="134" spans="1:7" x14ac:dyDescent="0.35">
      <c r="A134" s="84"/>
      <c r="B134" s="84"/>
      <c r="C134" s="85"/>
      <c r="D134" s="85"/>
      <c r="E134" s="85"/>
      <c r="F134" s="85"/>
      <c r="G134" s="84"/>
    </row>
    <row r="135" spans="1:7" x14ac:dyDescent="0.35">
      <c r="A135" s="84"/>
      <c r="B135" s="84"/>
      <c r="C135" s="85"/>
      <c r="D135" s="85"/>
      <c r="E135" s="85"/>
      <c r="F135" s="85"/>
      <c r="G135" s="84"/>
    </row>
    <row r="136" spans="1:7" x14ac:dyDescent="0.35">
      <c r="A136" s="84"/>
      <c r="B136" s="84"/>
      <c r="C136" s="85"/>
      <c r="D136" s="85"/>
      <c r="E136" s="85"/>
      <c r="F136" s="85"/>
      <c r="G136" s="84"/>
    </row>
    <row r="137" spans="1:7" x14ac:dyDescent="0.35">
      <c r="A137" s="84"/>
      <c r="B137" s="84"/>
      <c r="C137" s="85"/>
      <c r="D137" s="85"/>
      <c r="E137" s="85"/>
      <c r="F137" s="85"/>
      <c r="G137" s="84"/>
    </row>
    <row r="138" spans="1:7" x14ac:dyDescent="0.35">
      <c r="A138" s="84"/>
      <c r="B138" s="84"/>
      <c r="C138" s="85"/>
      <c r="D138" s="85"/>
      <c r="E138" s="85"/>
      <c r="F138" s="85"/>
      <c r="G138" s="84"/>
    </row>
    <row r="139" spans="1:7" x14ac:dyDescent="0.35">
      <c r="A139" s="84"/>
      <c r="B139" s="84"/>
      <c r="C139" s="85"/>
      <c r="D139" s="85"/>
      <c r="E139" s="85"/>
      <c r="F139" s="85"/>
      <c r="G139" s="84"/>
    </row>
    <row r="140" spans="1:7" x14ac:dyDescent="0.35">
      <c r="A140" s="84"/>
      <c r="B140" s="84"/>
      <c r="C140" s="85"/>
      <c r="D140" s="85"/>
      <c r="E140" s="85"/>
      <c r="F140" s="85"/>
      <c r="G140" s="84"/>
    </row>
    <row r="141" spans="1:7" x14ac:dyDescent="0.35">
      <c r="A141" s="84"/>
      <c r="B141" s="84"/>
      <c r="C141" s="85"/>
      <c r="D141" s="85"/>
      <c r="E141" s="85"/>
      <c r="F141" s="85"/>
      <c r="G141" s="84"/>
    </row>
    <row r="142" spans="1:7" x14ac:dyDescent="0.35">
      <c r="A142" s="84"/>
      <c r="B142" s="84"/>
      <c r="C142" s="85"/>
      <c r="D142" s="85"/>
      <c r="E142" s="85"/>
      <c r="F142" s="85"/>
      <c r="G142" s="84"/>
    </row>
    <row r="143" spans="1:7" x14ac:dyDescent="0.35">
      <c r="A143" s="84"/>
      <c r="B143" s="84"/>
      <c r="C143" s="85"/>
      <c r="D143" s="85"/>
      <c r="E143" s="85"/>
      <c r="F143" s="85"/>
      <c r="G143" s="84"/>
    </row>
    <row r="144" spans="1:7" x14ac:dyDescent="0.35">
      <c r="A144" s="84"/>
      <c r="B144" s="84"/>
      <c r="C144" s="85"/>
      <c r="D144" s="85"/>
      <c r="E144" s="85"/>
      <c r="F144" s="85"/>
      <c r="G144" s="84"/>
    </row>
    <row r="145" spans="1:7" x14ac:dyDescent="0.35">
      <c r="A145" s="84"/>
      <c r="B145" s="84"/>
      <c r="C145" s="85"/>
      <c r="D145" s="85"/>
      <c r="E145" s="85"/>
      <c r="F145" s="85"/>
      <c r="G145" s="84"/>
    </row>
    <row r="146" spans="1:7" x14ac:dyDescent="0.35">
      <c r="A146" s="84"/>
      <c r="B146" s="84"/>
      <c r="C146" s="85"/>
      <c r="D146" s="85"/>
      <c r="E146" s="85"/>
      <c r="F146" s="85"/>
      <c r="G146" s="84"/>
    </row>
    <row r="147" spans="1:7" x14ac:dyDescent="0.35">
      <c r="A147" s="84"/>
      <c r="B147" s="84"/>
      <c r="C147" s="85"/>
      <c r="D147" s="85"/>
      <c r="E147" s="85"/>
      <c r="F147" s="85"/>
      <c r="G147" s="84"/>
    </row>
    <row r="148" spans="1:7" x14ac:dyDescent="0.35">
      <c r="A148" s="84"/>
      <c r="B148" s="84"/>
      <c r="C148" s="85"/>
      <c r="D148" s="85"/>
      <c r="E148" s="85"/>
      <c r="F148" s="85"/>
      <c r="G148" s="84"/>
    </row>
    <row r="149" spans="1:7" x14ac:dyDescent="0.35">
      <c r="A149" s="84"/>
      <c r="B149" s="84"/>
      <c r="C149" s="85"/>
      <c r="D149" s="85"/>
      <c r="E149" s="85"/>
      <c r="F149" s="85"/>
      <c r="G149" s="84"/>
    </row>
    <row r="150" spans="1:7" x14ac:dyDescent="0.35">
      <c r="A150" s="84"/>
      <c r="B150" s="84"/>
      <c r="C150" s="85"/>
      <c r="D150" s="85"/>
      <c r="E150" s="85"/>
      <c r="F150" s="85"/>
      <c r="G150" s="84"/>
    </row>
    <row r="151" spans="1:7" x14ac:dyDescent="0.35">
      <c r="A151" s="84"/>
      <c r="B151" s="84"/>
      <c r="C151" s="85"/>
      <c r="D151" s="85"/>
      <c r="E151" s="85"/>
      <c r="F151" s="85"/>
      <c r="G151" s="84"/>
    </row>
    <row r="152" spans="1:7" x14ac:dyDescent="0.35">
      <c r="A152" s="84"/>
      <c r="B152" s="84"/>
      <c r="C152" s="85"/>
      <c r="D152" s="85"/>
      <c r="E152" s="85"/>
      <c r="F152" s="85"/>
      <c r="G152" s="84"/>
    </row>
    <row r="153" spans="1:7" x14ac:dyDescent="0.35">
      <c r="A153" s="84"/>
      <c r="B153" s="84"/>
      <c r="C153" s="85"/>
      <c r="D153" s="85"/>
      <c r="E153" s="85"/>
      <c r="F153" s="85"/>
      <c r="G153" s="84"/>
    </row>
    <row r="154" spans="1:7" x14ac:dyDescent="0.35">
      <c r="A154" s="84"/>
      <c r="B154" s="84"/>
      <c r="C154" s="85"/>
      <c r="D154" s="85"/>
      <c r="E154" s="85"/>
      <c r="F154" s="85"/>
      <c r="G154" s="84"/>
    </row>
    <row r="155" spans="1:7" x14ac:dyDescent="0.35">
      <c r="A155" s="84"/>
      <c r="B155" s="84"/>
      <c r="C155" s="85"/>
      <c r="D155" s="85"/>
      <c r="E155" s="85"/>
      <c r="F155" s="85"/>
      <c r="G155" s="84"/>
    </row>
    <row r="156" spans="1:7" x14ac:dyDescent="0.35">
      <c r="A156" s="84"/>
      <c r="B156" s="84"/>
      <c r="C156" s="85"/>
      <c r="D156" s="85"/>
      <c r="E156" s="85"/>
      <c r="F156" s="85"/>
      <c r="G156" s="84"/>
    </row>
    <row r="157" spans="1:7" x14ac:dyDescent="0.35">
      <c r="A157" s="84"/>
      <c r="B157" s="84"/>
      <c r="C157" s="85"/>
      <c r="D157" s="85"/>
      <c r="E157" s="85"/>
      <c r="F157" s="85"/>
      <c r="G157" s="84"/>
    </row>
    <row r="158" spans="1:7" x14ac:dyDescent="0.35">
      <c r="A158" s="84"/>
      <c r="B158" s="84"/>
      <c r="C158" s="85"/>
      <c r="D158" s="85"/>
      <c r="E158" s="85"/>
      <c r="F158" s="85"/>
      <c r="G158" s="84"/>
    </row>
    <row r="159" spans="1:7" x14ac:dyDescent="0.35">
      <c r="A159" s="84"/>
      <c r="B159" s="84"/>
      <c r="C159" s="85"/>
      <c r="D159" s="85"/>
      <c r="E159" s="85"/>
      <c r="F159" s="85"/>
      <c r="G159" s="84"/>
    </row>
    <row r="160" spans="1:7" x14ac:dyDescent="0.35">
      <c r="A160" s="84"/>
      <c r="B160" s="84"/>
      <c r="C160" s="85"/>
      <c r="D160" s="85"/>
      <c r="E160" s="85"/>
      <c r="F160" s="85"/>
      <c r="G160" s="84"/>
    </row>
    <row r="161" spans="1:7" x14ac:dyDescent="0.35">
      <c r="A161" s="84"/>
      <c r="B161" s="84"/>
      <c r="C161" s="85"/>
      <c r="D161" s="85"/>
      <c r="E161" s="85"/>
      <c r="F161" s="85"/>
      <c r="G161" s="84"/>
    </row>
    <row r="162" spans="1:7" x14ac:dyDescent="0.35">
      <c r="A162" s="84"/>
      <c r="B162" s="84"/>
      <c r="C162" s="85"/>
      <c r="D162" s="85"/>
      <c r="E162" s="85"/>
      <c r="F162" s="85"/>
      <c r="G162" s="84"/>
    </row>
    <row r="163" spans="1:7" x14ac:dyDescent="0.35">
      <c r="A163" s="84"/>
      <c r="B163" s="84"/>
      <c r="C163" s="85"/>
      <c r="D163" s="85"/>
      <c r="E163" s="85"/>
      <c r="F163" s="85"/>
      <c r="G163" s="84"/>
    </row>
    <row r="164" spans="1:7" x14ac:dyDescent="0.35">
      <c r="A164" s="84"/>
      <c r="B164" s="84"/>
      <c r="C164" s="85"/>
      <c r="D164" s="85"/>
      <c r="E164" s="85"/>
      <c r="F164" s="85"/>
      <c r="G164" s="84"/>
    </row>
    <row r="165" spans="1:7" x14ac:dyDescent="0.35">
      <c r="A165" s="84"/>
      <c r="B165" s="84"/>
      <c r="C165" s="85"/>
      <c r="D165" s="85"/>
      <c r="E165" s="85"/>
      <c r="F165" s="85"/>
      <c r="G165" s="84"/>
    </row>
    <row r="166" spans="1:7" x14ac:dyDescent="0.35">
      <c r="A166" s="84"/>
      <c r="B166" s="84"/>
      <c r="C166" s="85"/>
      <c r="D166" s="85"/>
      <c r="E166" s="85"/>
      <c r="F166" s="85"/>
      <c r="G166" s="84"/>
    </row>
    <row r="167" spans="1:7" x14ac:dyDescent="0.35">
      <c r="A167" s="84"/>
      <c r="B167" s="84"/>
      <c r="C167" s="85"/>
      <c r="D167" s="85"/>
      <c r="E167" s="85"/>
      <c r="F167" s="85"/>
      <c r="G167" s="84"/>
    </row>
    <row r="168" spans="1:7" x14ac:dyDescent="0.35">
      <c r="A168" s="84"/>
      <c r="B168" s="84"/>
      <c r="C168" s="85"/>
      <c r="D168" s="85"/>
      <c r="E168" s="85"/>
      <c r="F168" s="85"/>
      <c r="G168" s="84"/>
    </row>
    <row r="169" spans="1:7" x14ac:dyDescent="0.35">
      <c r="A169" s="84"/>
      <c r="B169" s="84"/>
      <c r="C169" s="85"/>
      <c r="D169" s="85"/>
      <c r="E169" s="85"/>
      <c r="F169" s="85"/>
      <c r="G169" s="84"/>
    </row>
    <row r="170" spans="1:7" x14ac:dyDescent="0.35">
      <c r="A170" s="84"/>
      <c r="B170" s="84"/>
      <c r="C170" s="85"/>
      <c r="D170" s="85"/>
      <c r="E170" s="85"/>
      <c r="F170" s="85"/>
      <c r="G170" s="84"/>
    </row>
    <row r="171" spans="1:7" x14ac:dyDescent="0.35">
      <c r="A171" s="84"/>
      <c r="B171" s="84"/>
      <c r="C171" s="85"/>
      <c r="D171" s="85"/>
      <c r="E171" s="85"/>
      <c r="F171" s="85"/>
      <c r="G171" s="84"/>
    </row>
    <row r="172" spans="1:7" x14ac:dyDescent="0.35">
      <c r="A172" s="84"/>
      <c r="B172" s="84"/>
      <c r="C172" s="85"/>
      <c r="D172" s="85"/>
      <c r="E172" s="85"/>
      <c r="F172" s="85"/>
      <c r="G172" s="84"/>
    </row>
    <row r="173" spans="1:7" x14ac:dyDescent="0.35">
      <c r="A173" s="84"/>
      <c r="B173" s="84"/>
      <c r="C173" s="85"/>
      <c r="D173" s="85"/>
      <c r="E173" s="85"/>
      <c r="F173" s="85"/>
      <c r="G173" s="84"/>
    </row>
    <row r="174" spans="1:7" x14ac:dyDescent="0.35">
      <c r="A174" s="84"/>
      <c r="B174" s="84"/>
      <c r="C174" s="85"/>
      <c r="D174" s="85"/>
      <c r="E174" s="85"/>
      <c r="F174" s="85"/>
      <c r="G174" s="84"/>
    </row>
    <row r="175" spans="1:7" x14ac:dyDescent="0.35">
      <c r="A175" s="84"/>
      <c r="B175" s="84"/>
      <c r="C175" s="85"/>
      <c r="D175" s="85"/>
      <c r="E175" s="85"/>
      <c r="F175" s="85"/>
      <c r="G175" s="84"/>
    </row>
    <row r="176" spans="1:7" x14ac:dyDescent="0.35">
      <c r="A176" s="84"/>
      <c r="B176" s="84"/>
      <c r="C176" s="85"/>
      <c r="D176" s="85"/>
      <c r="E176" s="85"/>
      <c r="F176" s="85"/>
      <c r="G176" s="84"/>
    </row>
    <row r="177" spans="1:7" x14ac:dyDescent="0.35">
      <c r="A177" s="84"/>
      <c r="B177" s="84"/>
      <c r="C177" s="85"/>
      <c r="D177" s="85"/>
      <c r="E177" s="85"/>
      <c r="F177" s="85"/>
      <c r="G177" s="84"/>
    </row>
    <row r="178" spans="1:7" x14ac:dyDescent="0.35">
      <c r="A178" s="84"/>
      <c r="B178" s="84"/>
      <c r="C178" s="85"/>
      <c r="D178" s="85"/>
      <c r="E178" s="85"/>
      <c r="F178" s="85"/>
      <c r="G178" s="84"/>
    </row>
    <row r="179" spans="1:7" x14ac:dyDescent="0.35">
      <c r="A179" s="84"/>
      <c r="B179" s="84"/>
      <c r="C179" s="85"/>
      <c r="D179" s="85"/>
      <c r="E179" s="85"/>
      <c r="F179" s="85"/>
      <c r="G179" s="84"/>
    </row>
    <row r="180" spans="1:7" x14ac:dyDescent="0.35">
      <c r="A180" s="84"/>
      <c r="B180" s="84"/>
      <c r="C180" s="85"/>
      <c r="D180" s="85"/>
      <c r="E180" s="85"/>
      <c r="F180" s="85"/>
      <c r="G180" s="84"/>
    </row>
    <row r="181" spans="1:7" x14ac:dyDescent="0.35">
      <c r="A181" s="84"/>
      <c r="B181" s="84"/>
      <c r="C181" s="85"/>
      <c r="D181" s="85"/>
      <c r="E181" s="85"/>
      <c r="F181" s="85"/>
      <c r="G181" s="84"/>
    </row>
    <row r="182" spans="1:7" x14ac:dyDescent="0.35">
      <c r="A182" s="84"/>
      <c r="B182" s="84"/>
      <c r="C182" s="85"/>
      <c r="D182" s="85"/>
      <c r="E182" s="85"/>
      <c r="F182" s="85"/>
      <c r="G182" s="84"/>
    </row>
    <row r="183" spans="1:7" x14ac:dyDescent="0.35">
      <c r="A183" s="84"/>
      <c r="B183" s="84"/>
      <c r="C183" s="85"/>
      <c r="D183" s="85"/>
      <c r="E183" s="85"/>
      <c r="F183" s="85"/>
      <c r="G183" s="84"/>
    </row>
    <row r="184" spans="1:7" x14ac:dyDescent="0.35">
      <c r="A184" s="84"/>
      <c r="B184" s="84"/>
      <c r="C184" s="85"/>
      <c r="D184" s="85"/>
      <c r="E184" s="85"/>
      <c r="F184" s="85"/>
      <c r="G184" s="84"/>
    </row>
    <row r="185" spans="1:7" x14ac:dyDescent="0.35">
      <c r="A185" s="84"/>
      <c r="B185" s="84"/>
      <c r="C185" s="85"/>
      <c r="D185" s="85"/>
      <c r="E185" s="85"/>
      <c r="F185" s="85"/>
      <c r="G185" s="84"/>
    </row>
    <row r="186" spans="1:7" x14ac:dyDescent="0.35">
      <c r="A186" s="84"/>
      <c r="B186" s="84"/>
      <c r="C186" s="85"/>
      <c r="D186" s="85"/>
      <c r="E186" s="85"/>
      <c r="F186" s="85"/>
      <c r="G186" s="84"/>
    </row>
    <row r="187" spans="1:7" x14ac:dyDescent="0.35">
      <c r="A187" s="84"/>
      <c r="B187" s="84"/>
      <c r="C187" s="85"/>
      <c r="D187" s="85"/>
      <c r="E187" s="85"/>
      <c r="F187" s="85"/>
      <c r="G187" s="84"/>
    </row>
    <row r="188" spans="1:7" x14ac:dyDescent="0.35">
      <c r="A188" s="84"/>
      <c r="B188" s="84"/>
      <c r="C188" s="85"/>
      <c r="D188" s="85"/>
      <c r="E188" s="85"/>
      <c r="F188" s="85"/>
      <c r="G188" s="84"/>
    </row>
    <row r="189" spans="1:7" x14ac:dyDescent="0.35">
      <c r="A189" s="84"/>
      <c r="B189" s="84"/>
      <c r="C189" s="85"/>
      <c r="D189" s="85"/>
      <c r="E189" s="85"/>
      <c r="F189" s="85"/>
      <c r="G189" s="84"/>
    </row>
    <row r="190" spans="1:7" x14ac:dyDescent="0.35">
      <c r="A190" s="84"/>
      <c r="B190" s="84"/>
      <c r="C190" s="85"/>
      <c r="D190" s="85"/>
      <c r="E190" s="85"/>
      <c r="F190" s="85"/>
      <c r="G190" s="84"/>
    </row>
    <row r="191" spans="1:7" x14ac:dyDescent="0.35">
      <c r="A191" s="84"/>
      <c r="B191" s="84"/>
      <c r="C191" s="85"/>
      <c r="D191" s="85"/>
      <c r="E191" s="85"/>
      <c r="F191" s="85"/>
      <c r="G191" s="84"/>
    </row>
    <row r="192" spans="1:7" x14ac:dyDescent="0.35">
      <c r="A192" s="84"/>
      <c r="B192" s="84"/>
      <c r="C192" s="85"/>
      <c r="D192" s="85"/>
      <c r="E192" s="85"/>
      <c r="F192" s="85"/>
      <c r="G192" s="84"/>
    </row>
    <row r="193" spans="1:7" x14ac:dyDescent="0.35">
      <c r="A193" s="84"/>
      <c r="B193" s="84"/>
      <c r="C193" s="85"/>
      <c r="D193" s="85"/>
      <c r="E193" s="85"/>
      <c r="F193" s="85"/>
      <c r="G193" s="84"/>
    </row>
    <row r="194" spans="1:7" x14ac:dyDescent="0.35">
      <c r="A194" s="84"/>
      <c r="B194" s="84"/>
      <c r="C194" s="85"/>
      <c r="D194" s="85"/>
      <c r="E194" s="85"/>
      <c r="F194" s="85"/>
      <c r="G194" s="84"/>
    </row>
    <row r="195" spans="1:7" x14ac:dyDescent="0.35">
      <c r="A195" s="84"/>
      <c r="B195" s="84"/>
      <c r="C195" s="85"/>
      <c r="D195" s="85"/>
      <c r="E195" s="85"/>
      <c r="F195" s="85"/>
      <c r="G195" s="84"/>
    </row>
    <row r="196" spans="1:7" x14ac:dyDescent="0.35">
      <c r="A196" s="84"/>
      <c r="B196" s="84"/>
      <c r="C196" s="85"/>
      <c r="D196" s="85"/>
      <c r="E196" s="85"/>
      <c r="F196" s="85"/>
      <c r="G196" s="84"/>
    </row>
    <row r="197" spans="1:7" x14ac:dyDescent="0.35">
      <c r="A197" s="84"/>
      <c r="B197" s="84"/>
      <c r="C197" s="85"/>
      <c r="D197" s="85"/>
      <c r="E197" s="85"/>
      <c r="F197" s="85"/>
      <c r="G197" s="84"/>
    </row>
    <row r="198" spans="1:7" x14ac:dyDescent="0.35">
      <c r="A198" s="84"/>
      <c r="B198" s="84"/>
      <c r="C198" s="85"/>
      <c r="D198" s="85"/>
      <c r="E198" s="85"/>
      <c r="F198" s="85"/>
      <c r="G198" s="84"/>
    </row>
    <row r="199" spans="1:7" x14ac:dyDescent="0.35">
      <c r="A199" s="84"/>
      <c r="B199" s="84"/>
      <c r="C199" s="85"/>
      <c r="D199" s="85"/>
      <c r="E199" s="85"/>
      <c r="F199" s="85"/>
      <c r="G199" s="84"/>
    </row>
    <row r="200" spans="1:7" x14ac:dyDescent="0.35">
      <c r="A200" s="84"/>
      <c r="B200" s="84"/>
      <c r="C200" s="85"/>
      <c r="D200" s="85"/>
      <c r="E200" s="85"/>
      <c r="F200" s="85"/>
      <c r="G200" s="84"/>
    </row>
    <row r="201" spans="1:7" x14ac:dyDescent="0.35">
      <c r="A201" s="84"/>
      <c r="B201" s="84"/>
      <c r="C201" s="85"/>
      <c r="D201" s="85"/>
      <c r="E201" s="85"/>
      <c r="F201" s="85"/>
      <c r="G201" s="84"/>
    </row>
    <row r="202" spans="1:7" x14ac:dyDescent="0.35">
      <c r="A202" s="84"/>
      <c r="B202" s="84"/>
      <c r="C202" s="85"/>
      <c r="D202" s="85"/>
      <c r="E202" s="85"/>
      <c r="F202" s="85"/>
      <c r="G202" s="84"/>
    </row>
    <row r="203" spans="1:7" x14ac:dyDescent="0.35">
      <c r="A203" s="84"/>
      <c r="B203" s="84"/>
      <c r="C203" s="85"/>
      <c r="D203" s="85"/>
      <c r="E203" s="85"/>
      <c r="F203" s="85"/>
      <c r="G203" s="84"/>
    </row>
    <row r="204" spans="1:7" x14ac:dyDescent="0.35">
      <c r="A204" s="84"/>
      <c r="B204" s="84"/>
      <c r="C204" s="85"/>
      <c r="D204" s="85"/>
      <c r="E204" s="85"/>
      <c r="F204" s="85"/>
      <c r="G204" s="84"/>
    </row>
    <row r="205" spans="1:7" x14ac:dyDescent="0.35">
      <c r="A205" s="84"/>
      <c r="B205" s="84"/>
      <c r="C205" s="85"/>
      <c r="D205" s="85"/>
      <c r="E205" s="85"/>
      <c r="F205" s="85"/>
      <c r="G205" s="84"/>
    </row>
    <row r="206" spans="1:7" x14ac:dyDescent="0.35">
      <c r="A206" s="84"/>
      <c r="B206" s="84"/>
      <c r="C206" s="85"/>
      <c r="D206" s="85"/>
      <c r="E206" s="85"/>
      <c r="F206" s="85"/>
      <c r="G206" s="84"/>
    </row>
    <row r="207" spans="1:7" x14ac:dyDescent="0.35">
      <c r="A207" s="84"/>
      <c r="B207" s="84"/>
      <c r="C207" s="85"/>
      <c r="D207" s="85"/>
      <c r="E207" s="85"/>
      <c r="F207" s="85"/>
      <c r="G207" s="84"/>
    </row>
    <row r="208" spans="1:7" x14ac:dyDescent="0.35">
      <c r="A208" s="84"/>
      <c r="B208" s="84"/>
      <c r="C208" s="85"/>
      <c r="D208" s="85"/>
      <c r="E208" s="85"/>
      <c r="F208" s="85"/>
      <c r="G208" s="84"/>
    </row>
    <row r="209" spans="1:7" x14ac:dyDescent="0.35">
      <c r="A209" s="84"/>
      <c r="B209" s="84"/>
      <c r="C209" s="85"/>
      <c r="D209" s="85"/>
      <c r="E209" s="85"/>
      <c r="F209" s="85"/>
      <c r="G209" s="84"/>
    </row>
    <row r="210" spans="1:7" x14ac:dyDescent="0.35">
      <c r="A210" s="84"/>
      <c r="B210" s="84"/>
      <c r="C210" s="85"/>
      <c r="D210" s="85"/>
      <c r="E210" s="85"/>
      <c r="F210" s="85"/>
      <c r="G210" s="84"/>
    </row>
    <row r="211" spans="1:7" x14ac:dyDescent="0.35">
      <c r="A211" s="84"/>
      <c r="B211" s="84"/>
      <c r="C211" s="85"/>
      <c r="D211" s="85"/>
      <c r="E211" s="85"/>
      <c r="F211" s="85"/>
      <c r="G211" s="84"/>
    </row>
    <row r="212" spans="1:7" x14ac:dyDescent="0.35">
      <c r="A212" s="84"/>
      <c r="B212" s="84"/>
      <c r="C212" s="85"/>
      <c r="D212" s="85"/>
      <c r="E212" s="85"/>
      <c r="F212" s="85"/>
      <c r="G212" s="84"/>
    </row>
    <row r="213" spans="1:7" x14ac:dyDescent="0.35">
      <c r="A213" s="84"/>
      <c r="B213" s="84"/>
      <c r="C213" s="85"/>
      <c r="D213" s="85"/>
      <c r="E213" s="85"/>
      <c r="F213" s="85"/>
      <c r="G213" s="84"/>
    </row>
    <row r="214" spans="1:7" x14ac:dyDescent="0.35">
      <c r="A214" s="84"/>
      <c r="B214" s="84"/>
      <c r="C214" s="85"/>
      <c r="D214" s="85"/>
      <c r="E214" s="85"/>
      <c r="F214" s="85"/>
      <c r="G214" s="84"/>
    </row>
    <row r="215" spans="1:7" x14ac:dyDescent="0.35">
      <c r="A215" s="84"/>
      <c r="B215" s="84"/>
      <c r="C215" s="85"/>
      <c r="D215" s="85"/>
      <c r="E215" s="85"/>
      <c r="F215" s="85"/>
      <c r="G215" s="84"/>
    </row>
    <row r="216" spans="1:7" x14ac:dyDescent="0.35">
      <c r="A216" s="84"/>
      <c r="B216" s="84"/>
      <c r="C216" s="85"/>
      <c r="D216" s="85"/>
      <c r="E216" s="85"/>
      <c r="F216" s="85"/>
      <c r="G216" s="84"/>
    </row>
    <row r="217" spans="1:7" x14ac:dyDescent="0.35">
      <c r="A217" s="84"/>
      <c r="B217" s="84"/>
      <c r="C217" s="85"/>
      <c r="D217" s="85"/>
      <c r="E217" s="85"/>
      <c r="F217" s="85"/>
      <c r="G217" s="84"/>
    </row>
    <row r="218" spans="1:7" x14ac:dyDescent="0.35">
      <c r="A218" s="84"/>
      <c r="B218" s="84"/>
      <c r="C218" s="85"/>
      <c r="D218" s="85"/>
      <c r="E218" s="85"/>
      <c r="F218" s="85"/>
      <c r="G218" s="84"/>
    </row>
    <row r="219" spans="1:7" x14ac:dyDescent="0.35">
      <c r="A219" s="84"/>
      <c r="B219" s="84"/>
      <c r="C219" s="85"/>
      <c r="D219" s="85"/>
      <c r="E219" s="85"/>
      <c r="F219" s="85"/>
      <c r="G219" s="84"/>
    </row>
    <row r="220" spans="1:7" x14ac:dyDescent="0.35">
      <c r="A220" s="84"/>
      <c r="B220" s="84"/>
      <c r="C220" s="85"/>
      <c r="D220" s="85"/>
      <c r="E220" s="85"/>
      <c r="F220" s="85"/>
      <c r="G220" s="84"/>
    </row>
    <row r="221" spans="1:7" x14ac:dyDescent="0.35">
      <c r="A221" s="84"/>
      <c r="B221" s="84"/>
      <c r="C221" s="85"/>
      <c r="D221" s="85"/>
      <c r="E221" s="85"/>
      <c r="F221" s="85"/>
      <c r="G221" s="84"/>
    </row>
    <row r="222" spans="1:7" x14ac:dyDescent="0.35">
      <c r="A222" s="84"/>
      <c r="B222" s="84"/>
      <c r="C222" s="85"/>
      <c r="D222" s="85"/>
      <c r="E222" s="85"/>
      <c r="F222" s="85"/>
      <c r="G222" s="84"/>
    </row>
    <row r="223" spans="1:7" x14ac:dyDescent="0.35">
      <c r="A223" s="84"/>
      <c r="B223" s="84"/>
      <c r="C223" s="85"/>
      <c r="D223" s="85"/>
      <c r="E223" s="85"/>
      <c r="F223" s="85"/>
      <c r="G223" s="84"/>
    </row>
    <row r="224" spans="1:7" x14ac:dyDescent="0.35">
      <c r="A224" s="84"/>
      <c r="B224" s="84"/>
      <c r="C224" s="85"/>
      <c r="D224" s="85"/>
      <c r="E224" s="85"/>
      <c r="F224" s="85"/>
      <c r="G224" s="84"/>
    </row>
    <row r="225" spans="1:7" x14ac:dyDescent="0.35">
      <c r="A225" s="84"/>
      <c r="B225" s="84"/>
      <c r="C225" s="85"/>
      <c r="D225" s="85"/>
      <c r="E225" s="85"/>
      <c r="F225" s="85"/>
      <c r="G225" s="84"/>
    </row>
    <row r="226" spans="1:7" x14ac:dyDescent="0.35">
      <c r="A226" s="84"/>
      <c r="B226" s="84"/>
      <c r="C226" s="85"/>
      <c r="D226" s="85"/>
      <c r="E226" s="85"/>
      <c r="F226" s="85"/>
      <c r="G226" s="84"/>
    </row>
    <row r="227" spans="1:7" x14ac:dyDescent="0.35">
      <c r="A227" s="84"/>
      <c r="B227" s="84"/>
      <c r="C227" s="85"/>
      <c r="D227" s="85"/>
      <c r="E227" s="85"/>
      <c r="F227" s="85"/>
      <c r="G227" s="84"/>
    </row>
    <row r="228" spans="1:7" x14ac:dyDescent="0.35">
      <c r="A228" s="84"/>
      <c r="B228" s="84"/>
      <c r="C228" s="85"/>
      <c r="D228" s="85"/>
      <c r="E228" s="85"/>
      <c r="F228" s="85"/>
      <c r="G228" s="84"/>
    </row>
    <row r="229" spans="1:7" x14ac:dyDescent="0.35">
      <c r="A229" s="84"/>
      <c r="B229" s="84"/>
      <c r="C229" s="85"/>
      <c r="D229" s="85"/>
      <c r="E229" s="85"/>
      <c r="F229" s="85"/>
      <c r="G229" s="84"/>
    </row>
    <row r="230" spans="1:7" x14ac:dyDescent="0.35">
      <c r="A230" s="84"/>
      <c r="B230" s="84"/>
      <c r="C230" s="85"/>
      <c r="D230" s="85"/>
      <c r="E230" s="85"/>
      <c r="F230" s="85"/>
      <c r="G230" s="84"/>
    </row>
    <row r="231" spans="1:7" x14ac:dyDescent="0.35">
      <c r="A231" s="84"/>
      <c r="B231" s="84"/>
      <c r="C231" s="85"/>
      <c r="D231" s="85"/>
      <c r="E231" s="85"/>
      <c r="F231" s="85"/>
      <c r="G231" s="84"/>
    </row>
    <row r="232" spans="1:7" x14ac:dyDescent="0.35">
      <c r="A232" s="84"/>
      <c r="B232" s="84"/>
      <c r="C232" s="85"/>
      <c r="D232" s="85"/>
      <c r="E232" s="85"/>
      <c r="F232" s="85"/>
      <c r="G232" s="84"/>
    </row>
    <row r="233" spans="1:7" x14ac:dyDescent="0.35">
      <c r="A233" s="84"/>
      <c r="B233" s="84"/>
      <c r="C233" s="85"/>
      <c r="D233" s="85"/>
      <c r="E233" s="85"/>
      <c r="F233" s="85"/>
      <c r="G233" s="84"/>
    </row>
    <row r="234" spans="1:7" x14ac:dyDescent="0.35">
      <c r="A234" s="84"/>
      <c r="B234" s="84"/>
      <c r="C234" s="85"/>
      <c r="D234" s="85"/>
      <c r="E234" s="85"/>
      <c r="F234" s="85"/>
      <c r="G234" s="84"/>
    </row>
    <row r="235" spans="1:7" x14ac:dyDescent="0.35">
      <c r="A235" s="84"/>
      <c r="B235" s="84"/>
      <c r="C235" s="85"/>
      <c r="D235" s="85"/>
      <c r="E235" s="85"/>
      <c r="F235" s="85"/>
      <c r="G235" s="84"/>
    </row>
    <row r="236" spans="1:7" x14ac:dyDescent="0.35">
      <c r="A236" s="84"/>
      <c r="B236" s="84"/>
      <c r="C236" s="85"/>
      <c r="D236" s="85"/>
      <c r="E236" s="85"/>
      <c r="F236" s="85"/>
      <c r="G236" s="84"/>
    </row>
    <row r="237" spans="1:7" x14ac:dyDescent="0.35">
      <c r="A237" s="84"/>
      <c r="B237" s="84"/>
      <c r="C237" s="85"/>
      <c r="D237" s="85"/>
      <c r="E237" s="85"/>
      <c r="F237" s="85"/>
      <c r="G237" s="84"/>
    </row>
    <row r="238" spans="1:7" x14ac:dyDescent="0.35">
      <c r="A238" s="84"/>
      <c r="B238" s="84"/>
      <c r="C238" s="85"/>
      <c r="D238" s="85"/>
      <c r="E238" s="85"/>
      <c r="F238" s="85"/>
      <c r="G238" s="84"/>
    </row>
    <row r="239" spans="1:7" x14ac:dyDescent="0.35">
      <c r="A239" s="84"/>
      <c r="B239" s="84"/>
      <c r="C239" s="85"/>
      <c r="D239" s="85"/>
      <c r="E239" s="85"/>
      <c r="F239" s="85"/>
      <c r="G239" s="84"/>
    </row>
    <row r="240" spans="1:7" x14ac:dyDescent="0.35">
      <c r="A240" s="84"/>
      <c r="B240" s="84"/>
      <c r="C240" s="85"/>
      <c r="D240" s="85"/>
      <c r="E240" s="85"/>
      <c r="F240" s="85"/>
      <c r="G240" s="84"/>
    </row>
    <row r="241" spans="1:7" x14ac:dyDescent="0.35">
      <c r="A241" s="84"/>
      <c r="B241" s="84"/>
      <c r="C241" s="85"/>
      <c r="D241" s="85"/>
      <c r="E241" s="85"/>
      <c r="F241" s="85"/>
      <c r="G241" s="84"/>
    </row>
    <row r="242" spans="1:7" x14ac:dyDescent="0.35">
      <c r="A242" s="84"/>
      <c r="B242" s="84"/>
      <c r="C242" s="85"/>
      <c r="D242" s="85"/>
      <c r="E242" s="85"/>
      <c r="F242" s="85"/>
      <c r="G242" s="84"/>
    </row>
    <row r="243" spans="1:7" x14ac:dyDescent="0.35">
      <c r="A243" s="84"/>
      <c r="B243" s="84"/>
      <c r="C243" s="85"/>
      <c r="D243" s="85"/>
      <c r="E243" s="85"/>
      <c r="F243" s="85"/>
      <c r="G243" s="84"/>
    </row>
    <row r="244" spans="1:7" x14ac:dyDescent="0.35">
      <c r="A244" s="84"/>
      <c r="B244" s="84"/>
      <c r="C244" s="85"/>
      <c r="D244" s="85"/>
      <c r="E244" s="85"/>
      <c r="F244" s="85"/>
      <c r="G244" s="84"/>
    </row>
    <row r="245" spans="1:7" x14ac:dyDescent="0.35">
      <c r="A245" s="84"/>
      <c r="B245" s="84"/>
      <c r="C245" s="85"/>
      <c r="D245" s="85"/>
      <c r="E245" s="85"/>
      <c r="F245" s="85"/>
      <c r="G245" s="84"/>
    </row>
    <row r="246" spans="1:7" x14ac:dyDescent="0.35">
      <c r="A246" s="84"/>
      <c r="B246" s="84"/>
      <c r="C246" s="85"/>
      <c r="D246" s="85"/>
      <c r="E246" s="85"/>
      <c r="F246" s="85"/>
      <c r="G246" s="84"/>
    </row>
    <row r="247" spans="1:7" x14ac:dyDescent="0.35">
      <c r="A247" s="84"/>
      <c r="B247" s="84"/>
      <c r="C247" s="85"/>
      <c r="D247" s="85"/>
      <c r="E247" s="85"/>
      <c r="F247" s="85"/>
      <c r="G247" s="84"/>
    </row>
    <row r="248" spans="1:7" x14ac:dyDescent="0.35">
      <c r="A248" s="84"/>
      <c r="B248" s="84"/>
      <c r="C248" s="85"/>
      <c r="D248" s="85"/>
      <c r="E248" s="85"/>
      <c r="F248" s="85"/>
      <c r="G248" s="84"/>
    </row>
    <row r="249" spans="1:7" x14ac:dyDescent="0.35">
      <c r="A249" s="84"/>
      <c r="B249" s="84"/>
      <c r="C249" s="85"/>
      <c r="D249" s="85"/>
      <c r="E249" s="85"/>
      <c r="F249" s="85"/>
      <c r="G249" s="84"/>
    </row>
    <row r="250" spans="1:7" x14ac:dyDescent="0.35">
      <c r="A250" s="84"/>
      <c r="B250" s="84"/>
      <c r="C250" s="85"/>
      <c r="D250" s="85"/>
      <c r="E250" s="85"/>
      <c r="F250" s="85"/>
      <c r="G250" s="84"/>
    </row>
    <row r="251" spans="1:7" x14ac:dyDescent="0.35">
      <c r="A251" s="84"/>
      <c r="B251" s="84"/>
      <c r="C251" s="85"/>
      <c r="D251" s="85"/>
      <c r="E251" s="85"/>
      <c r="F251" s="85"/>
      <c r="G251" s="84"/>
    </row>
    <row r="252" spans="1:7" x14ac:dyDescent="0.35">
      <c r="A252" s="84"/>
      <c r="B252" s="84"/>
      <c r="C252" s="85"/>
      <c r="D252" s="85"/>
      <c r="E252" s="85"/>
      <c r="F252" s="85"/>
      <c r="G252" s="84"/>
    </row>
    <row r="253" spans="1:7" x14ac:dyDescent="0.35">
      <c r="A253" s="84"/>
      <c r="B253" s="84"/>
      <c r="C253" s="85"/>
      <c r="D253" s="85"/>
      <c r="E253" s="85"/>
      <c r="F253" s="85"/>
      <c r="G253" s="84"/>
    </row>
    <row r="254" spans="1:7" x14ac:dyDescent="0.35">
      <c r="A254" s="84"/>
      <c r="B254" s="84"/>
      <c r="C254" s="85"/>
      <c r="D254" s="85"/>
      <c r="E254" s="85"/>
      <c r="F254" s="85"/>
      <c r="G254" s="84"/>
    </row>
    <row r="255" spans="1:7" x14ac:dyDescent="0.35">
      <c r="A255" s="84"/>
      <c r="B255" s="84"/>
      <c r="C255" s="85"/>
      <c r="D255" s="85"/>
      <c r="E255" s="85"/>
      <c r="F255" s="85"/>
      <c r="G255" s="84"/>
    </row>
    <row r="256" spans="1:7" x14ac:dyDescent="0.35">
      <c r="A256" s="84"/>
      <c r="B256" s="84"/>
      <c r="C256" s="85"/>
      <c r="D256" s="85"/>
      <c r="E256" s="85"/>
      <c r="F256" s="85"/>
      <c r="G256" s="84"/>
    </row>
    <row r="257" spans="1:7" x14ac:dyDescent="0.35">
      <c r="A257" s="84"/>
      <c r="B257" s="84"/>
      <c r="C257" s="85"/>
      <c r="D257" s="85"/>
      <c r="E257" s="85"/>
      <c r="F257" s="85"/>
      <c r="G257" s="84"/>
    </row>
    <row r="258" spans="1:7" x14ac:dyDescent="0.35">
      <c r="A258" s="84"/>
      <c r="B258" s="84"/>
      <c r="C258" s="85"/>
      <c r="D258" s="85"/>
      <c r="E258" s="85"/>
      <c r="F258" s="85"/>
      <c r="G258" s="84"/>
    </row>
    <row r="259" spans="1:7" x14ac:dyDescent="0.35">
      <c r="A259" s="84"/>
      <c r="B259" s="84"/>
      <c r="C259" s="85"/>
      <c r="D259" s="85"/>
      <c r="E259" s="85"/>
      <c r="F259" s="85"/>
      <c r="G259" s="84"/>
    </row>
    <row r="260" spans="1:7" x14ac:dyDescent="0.35">
      <c r="A260" s="84"/>
      <c r="B260" s="84"/>
      <c r="C260" s="85"/>
      <c r="D260" s="85"/>
      <c r="E260" s="85"/>
      <c r="F260" s="85"/>
      <c r="G260" s="84"/>
    </row>
    <row r="261" spans="1:7" x14ac:dyDescent="0.35">
      <c r="A261" s="84"/>
      <c r="B261" s="84"/>
      <c r="C261" s="85"/>
      <c r="D261" s="85"/>
      <c r="E261" s="85"/>
      <c r="F261" s="85"/>
      <c r="G261" s="84"/>
    </row>
    <row r="262" spans="1:7" x14ac:dyDescent="0.35">
      <c r="A262" s="84"/>
      <c r="B262" s="84"/>
      <c r="C262" s="85"/>
      <c r="D262" s="85"/>
      <c r="E262" s="85"/>
      <c r="F262" s="85"/>
      <c r="G262" s="84"/>
    </row>
    <row r="263" spans="1:7" x14ac:dyDescent="0.35">
      <c r="A263" s="84"/>
      <c r="B263" s="84"/>
      <c r="C263" s="85"/>
      <c r="D263" s="85"/>
      <c r="E263" s="85"/>
      <c r="F263" s="85"/>
      <c r="G263" s="8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DB0D-12E5-4CDC-B51D-59C2377A9EB6}">
  <sheetPr>
    <tabColor rgb="FF7030A0"/>
  </sheetPr>
  <dimension ref="A1:I25"/>
  <sheetViews>
    <sheetView zoomScale="120" zoomScaleNormal="120" workbookViewId="0">
      <selection activeCell="C11" sqref="C11"/>
    </sheetView>
  </sheetViews>
  <sheetFormatPr baseColWidth="10" defaultRowHeight="14.5" x14ac:dyDescent="0.35"/>
  <cols>
    <col min="1" max="1" width="16.453125" style="11" customWidth="1"/>
    <col min="2" max="2" width="24.54296875" customWidth="1"/>
    <col min="3" max="3" width="13.7265625" customWidth="1"/>
    <col min="4" max="4" width="14.81640625" bestFit="1" customWidth="1"/>
    <col min="5" max="5" width="23" bestFit="1" customWidth="1"/>
    <col min="6" max="6" width="14.7265625" bestFit="1" customWidth="1"/>
  </cols>
  <sheetData>
    <row r="1" spans="1:9" ht="66" customHeight="1" x14ac:dyDescent="0.35">
      <c r="B1" s="112" t="s">
        <v>759</v>
      </c>
      <c r="C1" s="84"/>
      <c r="D1" s="84"/>
      <c r="E1" s="84"/>
      <c r="F1" s="84"/>
      <c r="G1" s="84"/>
      <c r="H1" s="84"/>
      <c r="I1" s="84"/>
    </row>
    <row r="2" spans="1:9" ht="30" customHeight="1" x14ac:dyDescent="0.35">
      <c r="A2" s="189" t="s">
        <v>616</v>
      </c>
      <c r="B2" s="190" t="s">
        <v>0</v>
      </c>
      <c r="C2" s="190" t="s">
        <v>1</v>
      </c>
      <c r="D2" s="190" t="s">
        <v>2</v>
      </c>
      <c r="E2" s="190" t="s">
        <v>3</v>
      </c>
      <c r="F2" s="190" t="s">
        <v>722</v>
      </c>
      <c r="G2" s="84"/>
      <c r="H2" s="84"/>
      <c r="I2" s="84"/>
    </row>
    <row r="3" spans="1:9" ht="16" x14ac:dyDescent="0.35">
      <c r="A3" s="176" t="s">
        <v>671</v>
      </c>
      <c r="B3" s="177" t="s">
        <v>744</v>
      </c>
      <c r="C3" s="174">
        <f>VLOOKUP(A3,'Vta RdV'!$P$3:$Q$18,2,0)</f>
        <v>468214.27</v>
      </c>
      <c r="D3" s="174">
        <f>VLOOKUP(A3,Objetivos!$M$5:$N$18,2,0)</f>
        <v>440028.22252363653</v>
      </c>
      <c r="E3" s="175">
        <f t="shared" ref="E3:E9" si="0">+C3/D3</f>
        <v>1.0640550901819699</v>
      </c>
      <c r="F3" s="210">
        <f>RANK($E3,E3:E4,0)</f>
        <v>2</v>
      </c>
      <c r="G3" s="84"/>
      <c r="H3" s="84"/>
      <c r="I3" s="84"/>
    </row>
    <row r="4" spans="1:9" ht="16" x14ac:dyDescent="0.35">
      <c r="A4" s="176" t="s">
        <v>675</v>
      </c>
      <c r="B4" s="177" t="s">
        <v>745</v>
      </c>
      <c r="C4" s="174">
        <f>VLOOKUP(A4,'Vta RdV'!$P$3:$Q$18,2,0)</f>
        <v>637713.85</v>
      </c>
      <c r="D4" s="174">
        <f>VLOOKUP(A4,Objetivos!$M$5:$N$18,2,0)</f>
        <v>576679.07931636367</v>
      </c>
      <c r="E4" s="175">
        <f t="shared" si="0"/>
        <v>1.1058383646516035</v>
      </c>
      <c r="F4" s="210">
        <f>RANK($E4,E3:E4,0)</f>
        <v>1</v>
      </c>
      <c r="G4" s="84"/>
      <c r="H4" s="84"/>
      <c r="I4" s="84"/>
    </row>
    <row r="5" spans="1:9" ht="16" x14ac:dyDescent="0.35">
      <c r="A5" s="103" t="s">
        <v>672</v>
      </c>
      <c r="B5" s="22" t="s">
        <v>744</v>
      </c>
      <c r="C5" s="211">
        <f>VLOOKUP(A5,'Vta RdV'!$P$3:$Q$18,2,0)</f>
        <v>336585.05</v>
      </c>
      <c r="D5" s="211">
        <f>VLOOKUP(A5,Objetivos!$M$5:$N$18,2,0)</f>
        <v>349234.6429600002</v>
      </c>
      <c r="E5" s="213">
        <f t="shared" si="0"/>
        <v>0.96377910034128822</v>
      </c>
      <c r="F5" s="212">
        <f>RANK($E5,E5:E6,0)</f>
        <v>2</v>
      </c>
      <c r="G5" s="84"/>
      <c r="H5" s="84"/>
      <c r="I5" s="84"/>
    </row>
    <row r="6" spans="1:9" ht="16" x14ac:dyDescent="0.35">
      <c r="A6" s="103" t="s">
        <v>673</v>
      </c>
      <c r="B6" s="22" t="s">
        <v>746</v>
      </c>
      <c r="C6" s="211">
        <f>VLOOKUP(A6,'Vta RdV'!$P$3:$Q$18,2,0)</f>
        <v>406237.58</v>
      </c>
      <c r="D6" s="211">
        <f>VLOOKUP(A6,Objetivos!$M$5:$N$18,2,0)</f>
        <v>363208.38871272735</v>
      </c>
      <c r="E6" s="213">
        <f t="shared" si="0"/>
        <v>1.1184697067151326</v>
      </c>
      <c r="F6" s="212">
        <f>RANK($E6,E5:E6,0)</f>
        <v>1</v>
      </c>
      <c r="G6" s="84"/>
      <c r="H6" s="84"/>
      <c r="I6" s="84"/>
    </row>
    <row r="7" spans="1:9" ht="16" x14ac:dyDescent="0.35">
      <c r="A7" s="176" t="s">
        <v>674</v>
      </c>
      <c r="B7" s="177" t="s">
        <v>747</v>
      </c>
      <c r="C7" s="174">
        <f>VLOOKUP(A7,'Vta RdV'!$P$3:$Q$18,2,0)</f>
        <v>421108.89</v>
      </c>
      <c r="D7" s="174">
        <f>VLOOKUP(A7,Objetivos!$M$5:$N$18,2,0)</f>
        <v>509813.63367272716</v>
      </c>
      <c r="E7" s="175">
        <f t="shared" si="0"/>
        <v>0.82600554827517458</v>
      </c>
      <c r="F7" s="210">
        <f>RANK($E7,E7:E9,0)</f>
        <v>3</v>
      </c>
      <c r="G7" s="84"/>
      <c r="H7" s="84"/>
      <c r="I7" s="84"/>
    </row>
    <row r="8" spans="1:9" ht="16" x14ac:dyDescent="0.35">
      <c r="A8" s="176" t="s">
        <v>670</v>
      </c>
      <c r="B8" s="177" t="s">
        <v>745</v>
      </c>
      <c r="C8" s="174">
        <f>VLOOKUP(A8,'Vta RdV'!$P$3:$Q$18,2,0)</f>
        <v>305427.13</v>
      </c>
      <c r="D8" s="174">
        <f>VLOOKUP(A8,Objetivos!$M$5:$N$18,2,0)</f>
        <v>342452.28341090918</v>
      </c>
      <c r="E8" s="175">
        <f t="shared" si="0"/>
        <v>0.89188229950716191</v>
      </c>
      <c r="F8" s="210">
        <f>RANK($E8,E7:E9,0)</f>
        <v>1</v>
      </c>
      <c r="G8" s="84"/>
      <c r="H8" s="84"/>
      <c r="I8" s="84"/>
    </row>
    <row r="9" spans="1:9" ht="16" x14ac:dyDescent="0.35">
      <c r="A9" s="176" t="s">
        <v>676</v>
      </c>
      <c r="B9" s="177" t="s">
        <v>746</v>
      </c>
      <c r="C9" s="174">
        <f>VLOOKUP(A9,'Vta RdV'!$P$3:$Q$18,2,0)</f>
        <v>266953.19</v>
      </c>
      <c r="D9" s="174">
        <f>VLOOKUP(A9,Objetivos!$M$5:$N$18,2,0)</f>
        <v>314191.42848727264</v>
      </c>
      <c r="E9" s="175">
        <f t="shared" si="0"/>
        <v>0.84965140928665983</v>
      </c>
      <c r="F9" s="210">
        <f>RANK($E9,E7:E9,0)</f>
        <v>2</v>
      </c>
      <c r="G9" s="84"/>
      <c r="H9" s="84"/>
      <c r="I9" s="84"/>
    </row>
    <row r="10" spans="1:9" ht="16" x14ac:dyDescent="0.35">
      <c r="A10" s="144"/>
      <c r="B10" s="145"/>
      <c r="C10" s="146"/>
      <c r="D10" s="146"/>
      <c r="E10" s="146"/>
      <c r="F10" s="146"/>
      <c r="G10" s="84"/>
      <c r="H10" s="84"/>
      <c r="I10" s="84"/>
    </row>
    <row r="11" spans="1:9" x14ac:dyDescent="0.35">
      <c r="A11" s="85"/>
      <c r="B11" s="84"/>
      <c r="C11" s="84"/>
      <c r="D11" s="84"/>
      <c r="E11" s="84"/>
      <c r="F11" s="84"/>
      <c r="G11" s="84"/>
      <c r="H11" s="84"/>
      <c r="I11" s="84"/>
    </row>
    <row r="12" spans="1:9" x14ac:dyDescent="0.35">
      <c r="A12" s="85"/>
      <c r="B12" s="84"/>
      <c r="C12" s="84"/>
      <c r="D12" s="84"/>
      <c r="E12" s="84"/>
      <c r="F12" s="84"/>
      <c r="G12" s="84"/>
      <c r="H12" s="84"/>
      <c r="I12" s="84"/>
    </row>
    <row r="13" spans="1:9" x14ac:dyDescent="0.35">
      <c r="A13" s="85"/>
      <c r="B13" s="84"/>
      <c r="C13" s="84"/>
      <c r="D13" s="84"/>
      <c r="E13" s="84"/>
      <c r="F13" s="84"/>
      <c r="G13" s="84"/>
      <c r="H13" s="84"/>
      <c r="I13" s="84"/>
    </row>
    <row r="14" spans="1:9" x14ac:dyDescent="0.35">
      <c r="A14" s="85"/>
      <c r="B14" s="84"/>
      <c r="C14" s="84"/>
      <c r="D14" s="84"/>
      <c r="E14" s="84"/>
      <c r="F14" s="84"/>
      <c r="G14" s="84"/>
      <c r="H14" s="84"/>
      <c r="I14" s="84"/>
    </row>
    <row r="15" spans="1:9" x14ac:dyDescent="0.35">
      <c r="A15" s="85"/>
      <c r="B15" s="84"/>
      <c r="C15" s="84"/>
      <c r="D15" s="84"/>
      <c r="E15" s="84"/>
      <c r="F15" s="84"/>
      <c r="G15" s="84"/>
      <c r="H15" s="84"/>
      <c r="I15" s="84"/>
    </row>
    <row r="16" spans="1:9" x14ac:dyDescent="0.35">
      <c r="A16" s="85"/>
      <c r="B16" s="84"/>
      <c r="C16" s="84"/>
      <c r="D16" s="84"/>
      <c r="E16" s="84"/>
      <c r="F16" s="84"/>
      <c r="G16" s="84"/>
      <c r="H16" s="84"/>
      <c r="I16" s="84"/>
    </row>
    <row r="17" spans="1:9" x14ac:dyDescent="0.35">
      <c r="A17" s="85"/>
      <c r="B17" s="84"/>
      <c r="C17" s="84"/>
      <c r="D17" s="84"/>
      <c r="E17" s="84"/>
      <c r="F17" s="84"/>
      <c r="G17" s="84"/>
      <c r="H17" s="84"/>
      <c r="I17" s="84"/>
    </row>
    <row r="18" spans="1:9" x14ac:dyDescent="0.35">
      <c r="A18" s="85"/>
      <c r="B18" s="84"/>
      <c r="C18" s="84"/>
      <c r="D18" s="84"/>
      <c r="E18" s="84"/>
      <c r="F18" s="84"/>
      <c r="G18" s="84"/>
      <c r="H18" s="84"/>
      <c r="I18" s="84"/>
    </row>
    <row r="19" spans="1:9" x14ac:dyDescent="0.35">
      <c r="A19" s="85"/>
      <c r="B19" s="84"/>
      <c r="C19" s="84"/>
      <c r="D19" s="84"/>
      <c r="E19" s="84"/>
      <c r="F19" s="84"/>
      <c r="G19" s="84"/>
      <c r="H19" s="84"/>
      <c r="I19" s="84"/>
    </row>
    <row r="20" spans="1:9" x14ac:dyDescent="0.35">
      <c r="A20" s="85"/>
      <c r="B20" s="84"/>
      <c r="C20" s="84"/>
      <c r="D20" s="84"/>
      <c r="E20" s="84"/>
      <c r="F20" s="84"/>
      <c r="G20" s="84"/>
      <c r="H20" s="84"/>
      <c r="I20" s="84"/>
    </row>
    <row r="21" spans="1:9" x14ac:dyDescent="0.35">
      <c r="A21" s="85"/>
      <c r="B21" s="84"/>
      <c r="C21" s="84"/>
      <c r="D21" s="84"/>
      <c r="E21" s="84"/>
      <c r="F21" s="84"/>
      <c r="G21" s="84"/>
      <c r="H21" s="84"/>
      <c r="I21" s="84"/>
    </row>
    <row r="22" spans="1:9" x14ac:dyDescent="0.35">
      <c r="A22" s="85"/>
      <c r="B22" s="84"/>
      <c r="C22" s="84"/>
      <c r="D22" s="84"/>
      <c r="E22" s="84"/>
      <c r="F22" s="84"/>
      <c r="G22" s="84"/>
      <c r="H22" s="84"/>
      <c r="I22" s="84"/>
    </row>
    <row r="23" spans="1:9" x14ac:dyDescent="0.35">
      <c r="A23" s="85"/>
      <c r="B23" s="84"/>
      <c r="C23" s="84"/>
      <c r="D23" s="84"/>
      <c r="E23" s="84"/>
      <c r="F23" s="84"/>
      <c r="G23" s="84"/>
      <c r="H23" s="84"/>
      <c r="I23" s="84"/>
    </row>
    <row r="24" spans="1:9" x14ac:dyDescent="0.35">
      <c r="A24" s="85"/>
      <c r="B24" s="84"/>
      <c r="C24" s="84"/>
      <c r="D24" s="84"/>
      <c r="E24" s="84"/>
      <c r="F24" s="84"/>
      <c r="G24" s="84"/>
      <c r="H24" s="84"/>
      <c r="I24" s="84"/>
    </row>
    <row r="25" spans="1:9" x14ac:dyDescent="0.35">
      <c r="A25" s="85"/>
      <c r="B25" s="84"/>
      <c r="C25" s="84"/>
      <c r="D25" s="84"/>
      <c r="E25" s="84"/>
      <c r="F25" s="84"/>
      <c r="G25" s="84"/>
      <c r="H25" s="84"/>
      <c r="I25" s="8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79998168889431442"/>
  </sheetPr>
  <dimension ref="A1:X246"/>
  <sheetViews>
    <sheetView zoomScale="110" zoomScaleNormal="110" workbookViewId="0">
      <selection activeCell="B1" sqref="B1"/>
    </sheetView>
  </sheetViews>
  <sheetFormatPr baseColWidth="10" defaultRowHeight="14.5" x14ac:dyDescent="0.35"/>
  <cols>
    <col min="1" max="1" width="16.81640625" style="11" customWidth="1"/>
    <col min="2" max="2" width="21.54296875" customWidth="1"/>
    <col min="3" max="3" width="15" customWidth="1"/>
    <col min="4" max="4" width="14.81640625" bestFit="1" customWidth="1"/>
    <col min="5" max="5" width="18.54296875" bestFit="1" customWidth="1"/>
    <col min="6" max="6" width="13.26953125" bestFit="1" customWidth="1"/>
    <col min="9" max="9" width="17.81640625" bestFit="1" customWidth="1"/>
  </cols>
  <sheetData>
    <row r="1" spans="1:24" ht="68.25" customHeight="1" x14ac:dyDescent="0.35">
      <c r="B1" s="112" t="s">
        <v>682</v>
      </c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ht="15.5" x14ac:dyDescent="0.4">
      <c r="A2" s="1" t="s">
        <v>147</v>
      </c>
      <c r="B2" s="1" t="s">
        <v>216</v>
      </c>
      <c r="C2" s="1" t="s">
        <v>1</v>
      </c>
      <c r="D2" s="1" t="s">
        <v>2</v>
      </c>
      <c r="E2" s="1" t="s">
        <v>3</v>
      </c>
      <c r="F2" s="1" t="s">
        <v>146</v>
      </c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6" x14ac:dyDescent="0.4">
      <c r="A3" s="27" t="s">
        <v>650</v>
      </c>
      <c r="B3" s="27" t="s">
        <v>211</v>
      </c>
      <c r="C3" s="214">
        <f>SUM(Autoservicios!D14:D21)</f>
        <v>55257.5</v>
      </c>
      <c r="D3" s="214">
        <f>SUM(Autoservicios!E14:E21)</f>
        <v>47469.56</v>
      </c>
      <c r="E3" s="27">
        <f t="shared" ref="E3:E14" si="0">+C3/D3</f>
        <v>1.1640617692685586</v>
      </c>
      <c r="F3" s="42">
        <f>RANK($E3,E3:E4,0)</f>
        <v>1</v>
      </c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6" x14ac:dyDescent="0.4">
      <c r="A4" s="27" t="s">
        <v>651</v>
      </c>
      <c r="B4" s="27" t="s">
        <v>149</v>
      </c>
      <c r="C4" s="214">
        <f>SUM(Autoservicios!D148:D157)</f>
        <v>32002.749999999996</v>
      </c>
      <c r="D4" s="214">
        <f>SUM(Autoservicios!E148:E157)</f>
        <v>54778.76</v>
      </c>
      <c r="E4" s="27">
        <f t="shared" si="0"/>
        <v>0.58421822618839847</v>
      </c>
      <c r="F4" s="42">
        <f>RANK($E4,E3:E4,0)</f>
        <v>2</v>
      </c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6" x14ac:dyDescent="0.4">
      <c r="A5" s="9" t="s">
        <v>647</v>
      </c>
      <c r="B5" s="9" t="s">
        <v>15</v>
      </c>
      <c r="C5" s="215">
        <f>SUM(Autoservicios!D22:D38)</f>
        <v>58555.119999999995</v>
      </c>
      <c r="D5" s="215">
        <f>SUM(Autoservicios!E22:E38)</f>
        <v>72984.349999999991</v>
      </c>
      <c r="E5" s="9">
        <f t="shared" si="0"/>
        <v>0.80229693078036601</v>
      </c>
      <c r="F5" s="43">
        <f>RANK($E5,E5:E6,0)</f>
        <v>2</v>
      </c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6" x14ac:dyDescent="0.4">
      <c r="A6" s="9" t="s">
        <v>638</v>
      </c>
      <c r="B6" s="9" t="s">
        <v>7</v>
      </c>
      <c r="C6" s="215">
        <f>SUM(Autoservicios!D39:D50)</f>
        <v>43435.869999999995</v>
      </c>
      <c r="D6" s="215">
        <f>SUM(Autoservicios!E39:E50)</f>
        <v>40381.22</v>
      </c>
      <c r="E6" s="9">
        <f t="shared" si="0"/>
        <v>1.075645312350642</v>
      </c>
      <c r="F6" s="43">
        <f>RANK($E6,E5:E6,0)</f>
        <v>1</v>
      </c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6" x14ac:dyDescent="0.4">
      <c r="A7" s="27" t="s">
        <v>642</v>
      </c>
      <c r="B7" s="27" t="s">
        <v>215</v>
      </c>
      <c r="C7" s="214">
        <f>SUM(Autoservicios!D128:D136)</f>
        <v>26223.059999999994</v>
      </c>
      <c r="D7" s="214">
        <f>SUM(Autoservicios!E128:E136)</f>
        <v>33216.54</v>
      </c>
      <c r="E7" s="27">
        <f t="shared" si="0"/>
        <v>0.78945790259912663</v>
      </c>
      <c r="F7" s="42">
        <f>RANK($E7,E7:E8,0)</f>
        <v>1</v>
      </c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6" x14ac:dyDescent="0.4">
      <c r="A8" s="27" t="s">
        <v>641</v>
      </c>
      <c r="B8" s="27" t="s">
        <v>11</v>
      </c>
      <c r="C8" s="214">
        <f>SUM(Autoservicios!D117:D127)</f>
        <v>35218.420000000006</v>
      </c>
      <c r="D8" s="214">
        <f>SUM(Autoservicios!E117:E127)</f>
        <v>44810.119999999995</v>
      </c>
      <c r="E8" s="27">
        <f t="shared" si="0"/>
        <v>0.78594790641042711</v>
      </c>
      <c r="F8" s="42">
        <f>RANK($E8,E7:E8,0)</f>
        <v>2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6" x14ac:dyDescent="0.4">
      <c r="A9" s="9" t="s">
        <v>645</v>
      </c>
      <c r="B9" s="9" t="s">
        <v>8</v>
      </c>
      <c r="C9" s="215">
        <f>SUM(Autoservicios!D103:D116)</f>
        <v>46771.170000000006</v>
      </c>
      <c r="D9" s="215">
        <f>SUM(Autoservicios!E103:E116)</f>
        <v>62248.570000000007</v>
      </c>
      <c r="E9" s="9">
        <f t="shared" si="0"/>
        <v>0.75136135657413494</v>
      </c>
      <c r="F9" s="43">
        <f>RANK($E9,E9:E10,0)</f>
        <v>1</v>
      </c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6" x14ac:dyDescent="0.4">
      <c r="A10" s="9" t="s">
        <v>648</v>
      </c>
      <c r="B10" s="9" t="s">
        <v>12</v>
      </c>
      <c r="C10" s="215">
        <f>SUM(Autoservicios!D137:D147)</f>
        <v>21262.559999999998</v>
      </c>
      <c r="D10" s="215">
        <f>SUM(Autoservicios!E137:E147)</f>
        <v>35955.759999999995</v>
      </c>
      <c r="E10" s="9">
        <f t="shared" si="0"/>
        <v>0.59135337425769896</v>
      </c>
      <c r="F10" s="43">
        <f>RANK($E10,E9:E10,0)</f>
        <v>2</v>
      </c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6" x14ac:dyDescent="0.4">
      <c r="A11" s="27" t="s">
        <v>649</v>
      </c>
      <c r="B11" s="27" t="s">
        <v>16</v>
      </c>
      <c r="C11" s="214">
        <f>SUM(Autoservicios!D3:D13)</f>
        <v>28048.37</v>
      </c>
      <c r="D11" s="214">
        <f>SUM(Autoservicios!E3:E13)</f>
        <v>34064.410000000003</v>
      </c>
      <c r="E11" s="27">
        <f t="shared" ref="E11:E12" si="1">+C11/D11</f>
        <v>0.8233922149246089</v>
      </c>
      <c r="F11" s="42">
        <f>RANK($E11,E11:E12,0)</f>
        <v>1</v>
      </c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6" x14ac:dyDescent="0.4">
      <c r="A12" s="27" t="s">
        <v>644</v>
      </c>
      <c r="B12" s="27" t="s">
        <v>13</v>
      </c>
      <c r="C12" s="214">
        <f>SUM(Autoservicios!D81:D92)</f>
        <v>41495.19</v>
      </c>
      <c r="D12" s="214">
        <f>SUM(Autoservicios!E81:E92)</f>
        <v>53575.579999999994</v>
      </c>
      <c r="E12" s="27">
        <f t="shared" si="1"/>
        <v>0.77451686010678755</v>
      </c>
      <c r="F12" s="42">
        <f>RANK($E12,E11:E12,0)</f>
        <v>2</v>
      </c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6" x14ac:dyDescent="0.4">
      <c r="A13" s="23" t="s">
        <v>640</v>
      </c>
      <c r="B13" s="23" t="s">
        <v>10</v>
      </c>
      <c r="C13" s="216">
        <f>SUM(Autoservicios!D51:D59)</f>
        <v>41237.96</v>
      </c>
      <c r="D13" s="216">
        <f>SUM(Autoservicios!E51:E59)</f>
        <v>37123.360000000001</v>
      </c>
      <c r="E13" s="23">
        <f t="shared" si="0"/>
        <v>1.1108358726149787</v>
      </c>
      <c r="F13" s="43">
        <f>RANK($E13,E13:E14,0)</f>
        <v>1</v>
      </c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6" x14ac:dyDescent="0.4">
      <c r="A14" s="23" t="s">
        <v>643</v>
      </c>
      <c r="B14" s="23" t="s">
        <v>14</v>
      </c>
      <c r="C14" s="216">
        <f>SUM(Autoservicios!D70:D80)</f>
        <v>34893.86</v>
      </c>
      <c r="D14" s="216">
        <f>SUM(Autoservicios!E70:E80)</f>
        <v>41526.78</v>
      </c>
      <c r="E14" s="23">
        <f t="shared" si="0"/>
        <v>0.84027367400024755</v>
      </c>
      <c r="F14" s="43">
        <f>RANK($E14,E13:E14,0)</f>
        <v>2</v>
      </c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6" x14ac:dyDescent="0.4">
      <c r="A15" s="27" t="s">
        <v>639</v>
      </c>
      <c r="B15" s="27" t="s">
        <v>9</v>
      </c>
      <c r="C15" s="214">
        <f>SUM(Autoservicios!D93:D102)</f>
        <v>32889.94</v>
      </c>
      <c r="D15" s="214">
        <f>SUM(Autoservicios!E93:E102)</f>
        <v>41862.569999999992</v>
      </c>
      <c r="E15" s="27">
        <f t="shared" ref="E15:E16" si="2">+C15/D15</f>
        <v>0.78566461638642848</v>
      </c>
      <c r="F15" s="42">
        <f>RANK($E15,E15:E16,0)</f>
        <v>2</v>
      </c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6" x14ac:dyDescent="0.4">
      <c r="A16" s="27" t="s">
        <v>646</v>
      </c>
      <c r="B16" s="27" t="s">
        <v>214</v>
      </c>
      <c r="C16" s="214">
        <f>SUM(Autoservicios!D60:D69)</f>
        <v>32857.299999999996</v>
      </c>
      <c r="D16" s="214">
        <f>SUM(Autoservicios!E60:E69)</f>
        <v>30995.680000000004</v>
      </c>
      <c r="E16" s="27">
        <f t="shared" si="2"/>
        <v>1.0600606278036162</v>
      </c>
      <c r="F16" s="42">
        <f>RANK($E16,E15:E16,0)</f>
        <v>1</v>
      </c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x14ac:dyDescent="0.35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x14ac:dyDescent="0.35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x14ac:dyDescent="0.35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x14ac:dyDescent="0.35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x14ac:dyDescent="0.35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x14ac:dyDescent="0.35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x14ac:dyDescent="0.35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x14ac:dyDescent="0.35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x14ac:dyDescent="0.35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x14ac:dyDescent="0.35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x14ac:dyDescent="0.35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x14ac:dyDescent="0.35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x14ac:dyDescent="0.35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x14ac:dyDescent="0.35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x14ac:dyDescent="0.35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x14ac:dyDescent="0.35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x14ac:dyDescent="0.35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x14ac:dyDescent="0.35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x14ac:dyDescent="0.35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x14ac:dyDescent="0.35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x14ac:dyDescent="0.35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x14ac:dyDescent="0.35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x14ac:dyDescent="0.35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x14ac:dyDescent="0.35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x14ac:dyDescent="0.35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x14ac:dyDescent="0.35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x14ac:dyDescent="0.35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x14ac:dyDescent="0.35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x14ac:dyDescent="0.35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x14ac:dyDescent="0.35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x14ac:dyDescent="0.35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x14ac:dyDescent="0.35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x14ac:dyDescent="0.35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x14ac:dyDescent="0.3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x14ac:dyDescent="0.3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x14ac:dyDescent="0.3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x14ac:dyDescent="0.3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x14ac:dyDescent="0.3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x14ac:dyDescent="0.3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x14ac:dyDescent="0.3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x14ac:dyDescent="0.3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x14ac:dyDescent="0.3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x14ac:dyDescent="0.3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x14ac:dyDescent="0.3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x14ac:dyDescent="0.3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x14ac:dyDescent="0.3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x14ac:dyDescent="0.3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x14ac:dyDescent="0.3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x14ac:dyDescent="0.3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x14ac:dyDescent="0.3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x14ac:dyDescent="0.3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x14ac:dyDescent="0.3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x14ac:dyDescent="0.3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x14ac:dyDescent="0.3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x14ac:dyDescent="0.3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x14ac:dyDescent="0.3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x14ac:dyDescent="0.3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x14ac:dyDescent="0.3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x14ac:dyDescent="0.3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x14ac:dyDescent="0.3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x14ac:dyDescent="0.3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x14ac:dyDescent="0.3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x14ac:dyDescent="0.3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x14ac:dyDescent="0.3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x14ac:dyDescent="0.3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x14ac:dyDescent="0.3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x14ac:dyDescent="0.3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x14ac:dyDescent="0.3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x14ac:dyDescent="0.3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x14ac:dyDescent="0.3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x14ac:dyDescent="0.3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x14ac:dyDescent="0.3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x14ac:dyDescent="0.3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x14ac:dyDescent="0.3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x14ac:dyDescent="0.3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x14ac:dyDescent="0.3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x14ac:dyDescent="0.3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x14ac:dyDescent="0.3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x14ac:dyDescent="0.3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x14ac:dyDescent="0.3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x14ac:dyDescent="0.3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x14ac:dyDescent="0.3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x14ac:dyDescent="0.3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x14ac:dyDescent="0.3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x14ac:dyDescent="0.3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x14ac:dyDescent="0.3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x14ac:dyDescent="0.3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x14ac:dyDescent="0.3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x14ac:dyDescent="0.3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x14ac:dyDescent="0.3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x14ac:dyDescent="0.3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x14ac:dyDescent="0.3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x14ac:dyDescent="0.3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x14ac:dyDescent="0.3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x14ac:dyDescent="0.3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x14ac:dyDescent="0.3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x14ac:dyDescent="0.3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x14ac:dyDescent="0.3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x14ac:dyDescent="0.3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x14ac:dyDescent="0.3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x14ac:dyDescent="0.3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x14ac:dyDescent="0.3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x14ac:dyDescent="0.3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x14ac:dyDescent="0.3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x14ac:dyDescent="0.3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x14ac:dyDescent="0.3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x14ac:dyDescent="0.3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x14ac:dyDescent="0.3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x14ac:dyDescent="0.3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x14ac:dyDescent="0.3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x14ac:dyDescent="0.35"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x14ac:dyDescent="0.35"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7:24" x14ac:dyDescent="0.35"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7:24" x14ac:dyDescent="0.35"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7:24" x14ac:dyDescent="0.35"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7:24" x14ac:dyDescent="0.35"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7:24" x14ac:dyDescent="0.35"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7:24" x14ac:dyDescent="0.35"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7:24" x14ac:dyDescent="0.35"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7:24" x14ac:dyDescent="0.35"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7:24" x14ac:dyDescent="0.35"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7:24" x14ac:dyDescent="0.35"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7:24" x14ac:dyDescent="0.35"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7:24" x14ac:dyDescent="0.35"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7:24" x14ac:dyDescent="0.35"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7:24" x14ac:dyDescent="0.35"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7:24" x14ac:dyDescent="0.35"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7:24" x14ac:dyDescent="0.35"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7:24" x14ac:dyDescent="0.35"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7:24" x14ac:dyDescent="0.35"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7:24" x14ac:dyDescent="0.35"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7:24" x14ac:dyDescent="0.35"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7:24" x14ac:dyDescent="0.35"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7:24" x14ac:dyDescent="0.35"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7:24" x14ac:dyDescent="0.35"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7:24" x14ac:dyDescent="0.35"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7:24" x14ac:dyDescent="0.35"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7:24" x14ac:dyDescent="0.35"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7:24" x14ac:dyDescent="0.35"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7:24" x14ac:dyDescent="0.35"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7:24" x14ac:dyDescent="0.35"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7:24" x14ac:dyDescent="0.35"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7:24" x14ac:dyDescent="0.35"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7:24" x14ac:dyDescent="0.35"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7:24" x14ac:dyDescent="0.35"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7:24" x14ac:dyDescent="0.35"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7:24" x14ac:dyDescent="0.35"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7:24" x14ac:dyDescent="0.35"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7:24" x14ac:dyDescent="0.35"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7:24" x14ac:dyDescent="0.35"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7:24" x14ac:dyDescent="0.35"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7:24" x14ac:dyDescent="0.35"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7:24" x14ac:dyDescent="0.35"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7:24" x14ac:dyDescent="0.35"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7:24" x14ac:dyDescent="0.35"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7:24" x14ac:dyDescent="0.35"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7:24" x14ac:dyDescent="0.35"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7:24" x14ac:dyDescent="0.35"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7:24" x14ac:dyDescent="0.35"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7:24" x14ac:dyDescent="0.35"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7:24" x14ac:dyDescent="0.35"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7:24" x14ac:dyDescent="0.35"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7:24" x14ac:dyDescent="0.35"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7:24" x14ac:dyDescent="0.35"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7:24" x14ac:dyDescent="0.35"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7:24" x14ac:dyDescent="0.35"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7:24" x14ac:dyDescent="0.35"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7:24" x14ac:dyDescent="0.35"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7:24" x14ac:dyDescent="0.35"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7:24" x14ac:dyDescent="0.35"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7:24" x14ac:dyDescent="0.35"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7:24" x14ac:dyDescent="0.35"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7:24" x14ac:dyDescent="0.35"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7:24" x14ac:dyDescent="0.35"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7:24" x14ac:dyDescent="0.35"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7:24" x14ac:dyDescent="0.35"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7:24" x14ac:dyDescent="0.35"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7:24" x14ac:dyDescent="0.35"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7:24" x14ac:dyDescent="0.35"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7:24" x14ac:dyDescent="0.35"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7:24" x14ac:dyDescent="0.35"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7:24" x14ac:dyDescent="0.35"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7:24" x14ac:dyDescent="0.35"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7:24" x14ac:dyDescent="0.35"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7:24" x14ac:dyDescent="0.35"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7:24" x14ac:dyDescent="0.35"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7:24" x14ac:dyDescent="0.35"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7:24" x14ac:dyDescent="0.35"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7:24" x14ac:dyDescent="0.35"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7:24" x14ac:dyDescent="0.35"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7:24" x14ac:dyDescent="0.35"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7:24" x14ac:dyDescent="0.35"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7:24" x14ac:dyDescent="0.35"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7:24" x14ac:dyDescent="0.35"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7:24" x14ac:dyDescent="0.35"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7:24" x14ac:dyDescent="0.35"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7:24" x14ac:dyDescent="0.35"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7:24" x14ac:dyDescent="0.35"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7:24" x14ac:dyDescent="0.35"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7:24" x14ac:dyDescent="0.35"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7:24" x14ac:dyDescent="0.35"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7:24" x14ac:dyDescent="0.35"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7:24" x14ac:dyDescent="0.35"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7:24" x14ac:dyDescent="0.35"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7:24" x14ac:dyDescent="0.35"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7:24" x14ac:dyDescent="0.35"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7:24" x14ac:dyDescent="0.35"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7:24" x14ac:dyDescent="0.35"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7:24" x14ac:dyDescent="0.35"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7:24" x14ac:dyDescent="0.35"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7:24" x14ac:dyDescent="0.35"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7:24" x14ac:dyDescent="0.35"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7:24" x14ac:dyDescent="0.35"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7:24" x14ac:dyDescent="0.35"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7:24" x14ac:dyDescent="0.35"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7:24" x14ac:dyDescent="0.35"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7:24" x14ac:dyDescent="0.35"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7:24" x14ac:dyDescent="0.35"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7:24" x14ac:dyDescent="0.35"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7:24" x14ac:dyDescent="0.35"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7:24" x14ac:dyDescent="0.35"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7:24" x14ac:dyDescent="0.35"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7:24" x14ac:dyDescent="0.35"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7:24" x14ac:dyDescent="0.35"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7:24" x14ac:dyDescent="0.35"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7:24" x14ac:dyDescent="0.35"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7:24" x14ac:dyDescent="0.35"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7:24" x14ac:dyDescent="0.35"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7:24" x14ac:dyDescent="0.35"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7:24" x14ac:dyDescent="0.35"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</sheetData>
  <autoFilter ref="A2:F16" xr:uid="{00000000-0009-0000-0000-000006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79998168889431442"/>
  </sheetPr>
  <dimension ref="A1:R394"/>
  <sheetViews>
    <sheetView workbookViewId="0"/>
  </sheetViews>
  <sheetFormatPr baseColWidth="10" defaultRowHeight="16" x14ac:dyDescent="0.4"/>
  <cols>
    <col min="1" max="1" width="21" style="13" customWidth="1"/>
    <col min="2" max="2" width="16.453125" style="11" bestFit="1" customWidth="1"/>
    <col min="3" max="3" width="49.81640625" bestFit="1" customWidth="1"/>
    <col min="4" max="4" width="13.81640625" style="10" bestFit="1" customWidth="1"/>
    <col min="5" max="5" width="15.7265625" style="6" bestFit="1" customWidth="1"/>
    <col min="6" max="6" width="24.7265625" style="41" bestFit="1" customWidth="1"/>
    <col min="7" max="7" width="17.453125" hidden="1" customWidth="1"/>
  </cols>
  <sheetData>
    <row r="1" spans="1:18" ht="84.75" customHeight="1" x14ac:dyDescent="0.4">
      <c r="B1" s="112" t="s">
        <v>683</v>
      </c>
      <c r="C1" s="84"/>
      <c r="D1" s="100"/>
      <c r="E1" s="101"/>
      <c r="F1" s="102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15.5" x14ac:dyDescent="0.4">
      <c r="A2" s="1" t="s">
        <v>147</v>
      </c>
      <c r="B2" s="1" t="s">
        <v>17</v>
      </c>
      <c r="C2" s="1" t="s">
        <v>18</v>
      </c>
      <c r="D2" s="34" t="s">
        <v>1</v>
      </c>
      <c r="E2" s="7" t="s">
        <v>2</v>
      </c>
      <c r="F2" s="33" t="s">
        <v>3</v>
      </c>
      <c r="G2" s="1" t="s">
        <v>148</v>
      </c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</row>
    <row r="3" spans="1:18" ht="15.5" x14ac:dyDescent="0.35">
      <c r="A3" s="24" t="s">
        <v>16</v>
      </c>
      <c r="B3" s="38" t="s">
        <v>56</v>
      </c>
      <c r="C3" s="26" t="s">
        <v>217</v>
      </c>
      <c r="D3" s="114">
        <f>IFERROR(VLOOKUP(B3,'Vtas AS'!$A$1:$B$170,2,0),0)</f>
        <v>2209.9699999999998</v>
      </c>
      <c r="E3" s="114">
        <f>VLOOKUP(B3,Objetivos!$P$3:$Z$164,8,0)</f>
        <v>4137.6000000000004</v>
      </c>
      <c r="F3" s="40">
        <f t="shared" ref="F3:F4" si="0">+D3/E3</f>
        <v>0.53411881283836027</v>
      </c>
      <c r="G3" s="44">
        <f>RANK($F3,F3:F4,0)</f>
        <v>2</v>
      </c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1:18" ht="15.5" x14ac:dyDescent="0.35">
      <c r="A4" s="24" t="s">
        <v>16</v>
      </c>
      <c r="B4" s="38" t="s">
        <v>57</v>
      </c>
      <c r="C4" s="26" t="s">
        <v>218</v>
      </c>
      <c r="D4" s="114">
        <f>IFERROR(VLOOKUP(B4,'Vtas AS'!$A$1:$B$170,2,0),0)</f>
        <v>3899.1</v>
      </c>
      <c r="E4" s="114">
        <f>VLOOKUP(B4,Objetivos!$P$3:$Z$164,8,0)</f>
        <v>3800.9</v>
      </c>
      <c r="F4" s="40">
        <f t="shared" si="0"/>
        <v>1.0258359862137914</v>
      </c>
      <c r="G4" s="44">
        <f>RANK($F4,F3:F4,0)</f>
        <v>1</v>
      </c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</row>
    <row r="5" spans="1:18" ht="15.5" x14ac:dyDescent="0.35">
      <c r="A5" s="24" t="s">
        <v>16</v>
      </c>
      <c r="B5" s="38" t="s">
        <v>58</v>
      </c>
      <c r="C5" s="26" t="s">
        <v>219</v>
      </c>
      <c r="D5" s="114">
        <f>IFERROR(VLOOKUP(B5,'Vtas AS'!$A$1:$B$170,2,0),0)</f>
        <v>4887.2</v>
      </c>
      <c r="E5" s="114">
        <f>VLOOKUP(B5,Objetivos!$P$3:$Z$164,8,0)</f>
        <v>4620.8999999999996</v>
      </c>
      <c r="F5" s="40">
        <f t="shared" ref="F5:F7" si="1">+D5/E5</f>
        <v>1.0576294661213184</v>
      </c>
      <c r="G5" s="45">
        <f>RANK($F5,F5:F6,0)</f>
        <v>1</v>
      </c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</row>
    <row r="6" spans="1:18" ht="15.5" x14ac:dyDescent="0.35">
      <c r="A6" s="24" t="s">
        <v>16</v>
      </c>
      <c r="B6" s="38" t="s">
        <v>59</v>
      </c>
      <c r="C6" s="26" t="s">
        <v>220</v>
      </c>
      <c r="D6" s="114">
        <f>IFERROR(VLOOKUP(B6,'Vtas AS'!$A$1:$B$170,2,0),0)</f>
        <v>1240.78</v>
      </c>
      <c r="E6" s="114">
        <f>VLOOKUP(B6,Objetivos!$P$3:$Z$164,8,0)</f>
        <v>4607.26</v>
      </c>
      <c r="F6" s="40">
        <f t="shared" si="1"/>
        <v>0.26930974158176441</v>
      </c>
      <c r="G6" s="45">
        <f>RANK($F6,F5:F6,0)</f>
        <v>2</v>
      </c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</row>
    <row r="7" spans="1:18" ht="15.5" x14ac:dyDescent="0.35">
      <c r="A7" s="24" t="s">
        <v>16</v>
      </c>
      <c r="B7" s="38" t="s">
        <v>60</v>
      </c>
      <c r="C7" s="26" t="s">
        <v>221</v>
      </c>
      <c r="D7" s="114">
        <f>IFERROR(VLOOKUP(B7,'Vtas AS'!$A$1:$B$170,2,0),0)</f>
        <v>3477.68</v>
      </c>
      <c r="E7" s="114">
        <f>VLOOKUP(B7,Objetivos!$P$3:$Z$164,8,0)</f>
        <v>3456.45</v>
      </c>
      <c r="F7" s="40">
        <f t="shared" si="1"/>
        <v>1.006142140056995</v>
      </c>
      <c r="G7" s="44">
        <f>RANK($F7,F7:F8,0)</f>
        <v>1</v>
      </c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</row>
    <row r="8" spans="1:18" ht="15.5" x14ac:dyDescent="0.35">
      <c r="A8" s="24" t="s">
        <v>16</v>
      </c>
      <c r="B8" s="38" t="s">
        <v>61</v>
      </c>
      <c r="C8" s="26" t="s">
        <v>222</v>
      </c>
      <c r="D8" s="114">
        <f>IFERROR(VLOOKUP(B8,'Vtas AS'!$A$1:$B$170,2,0),0)</f>
        <v>2946.4500000000003</v>
      </c>
      <c r="E8" s="114">
        <f>VLOOKUP(B8,Objetivos!$P$3:$Z$164,8,0)</f>
        <v>2938.16</v>
      </c>
      <c r="F8" s="40">
        <f t="shared" ref="F8:F21" si="2">+D8/E8</f>
        <v>1.0028214937239635</v>
      </c>
      <c r="G8" s="44">
        <f>RANK($F8,F7:F8,0)</f>
        <v>2</v>
      </c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</row>
    <row r="9" spans="1:18" ht="15.5" x14ac:dyDescent="0.35">
      <c r="A9" s="24" t="s">
        <v>16</v>
      </c>
      <c r="B9" s="38" t="s">
        <v>62</v>
      </c>
      <c r="C9" s="26" t="s">
        <v>223</v>
      </c>
      <c r="D9" s="114">
        <f>IFERROR(VLOOKUP(B9,'Vtas AS'!$A$1:$B$170,2,0),0)</f>
        <v>1826.61</v>
      </c>
      <c r="E9" s="114">
        <f>VLOOKUP(B9,Objetivos!$P$3:$Z$164,8,0)</f>
        <v>2112.61</v>
      </c>
      <c r="F9" s="40">
        <f t="shared" si="2"/>
        <v>0.864622433861432</v>
      </c>
      <c r="G9" s="45">
        <f>RANK($F9,F9:F10,0)</f>
        <v>2</v>
      </c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</row>
    <row r="10" spans="1:18" ht="15.5" x14ac:dyDescent="0.35">
      <c r="A10" s="24" t="s">
        <v>16</v>
      </c>
      <c r="B10" s="38" t="s">
        <v>177</v>
      </c>
      <c r="C10" s="26" t="s">
        <v>224</v>
      </c>
      <c r="D10" s="114">
        <f>IFERROR(VLOOKUP(B10,'Vtas AS'!$A$1:$B$170,2,0),0)</f>
        <v>2571.7399999999998</v>
      </c>
      <c r="E10" s="114">
        <f>VLOOKUP(B10,Objetivos!$P$3:$Z$164,8,0)</f>
        <v>2581.38</v>
      </c>
      <c r="F10" s="40">
        <f t="shared" si="2"/>
        <v>0.99626556338082717</v>
      </c>
      <c r="G10" s="45">
        <f>RANK($F10,F9:F10,0)</f>
        <v>1</v>
      </c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</row>
    <row r="11" spans="1:18" ht="15.5" x14ac:dyDescent="0.35">
      <c r="A11" s="24" t="s">
        <v>16</v>
      </c>
      <c r="B11" s="38" t="s">
        <v>178</v>
      </c>
      <c r="C11" s="26" t="s">
        <v>225</v>
      </c>
      <c r="D11" s="114">
        <f>IFERROR(VLOOKUP(B11,'Vtas AS'!$A$1:$B$170,2,0),0)</f>
        <v>2827.66</v>
      </c>
      <c r="E11" s="114">
        <f>VLOOKUP(B11,Objetivos!$P$3:$Z$164,8,0)</f>
        <v>2330.86</v>
      </c>
      <c r="F11" s="40">
        <f t="shared" si="2"/>
        <v>1.2131402143414876</v>
      </c>
      <c r="G11" s="44">
        <f>RANK($F11,F11:F13,0)</f>
        <v>1</v>
      </c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</row>
    <row r="12" spans="1:18" ht="15.5" x14ac:dyDescent="0.35">
      <c r="A12" s="24" t="s">
        <v>16</v>
      </c>
      <c r="B12" s="38" t="s">
        <v>186</v>
      </c>
      <c r="C12" s="26" t="s">
        <v>694</v>
      </c>
      <c r="D12" s="114">
        <f>IFERROR(VLOOKUP(B12,'Vtas AS'!$A$1:$B$170,2,0),0)</f>
        <v>1578.4099999999996</v>
      </c>
      <c r="E12" s="114">
        <f>VLOOKUP(B12,Objetivos!$P$3:$Z$164,8,0)</f>
        <v>2043.55</v>
      </c>
      <c r="F12" s="40">
        <f t="shared" ref="F12" si="3">+D12/E12</f>
        <v>0.77238628856646507</v>
      </c>
      <c r="G12" s="44">
        <f>RANK($F12,F11:F13,0)</f>
        <v>2</v>
      </c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</row>
    <row r="13" spans="1:18" ht="15.5" x14ac:dyDescent="0.35">
      <c r="A13" s="24" t="s">
        <v>16</v>
      </c>
      <c r="B13" s="38" t="s">
        <v>690</v>
      </c>
      <c r="C13" s="26" t="s">
        <v>695</v>
      </c>
      <c r="D13" s="114">
        <f>IFERROR(VLOOKUP(B13,'Vtas AS'!$A$1:$B$170,2,0),0)</f>
        <v>582.77</v>
      </c>
      <c r="E13" s="114">
        <f>VLOOKUP(B13,Objetivos!$P$3:$Z$164,8,0)</f>
        <v>1434.74</v>
      </c>
      <c r="F13" s="40">
        <f t="shared" si="2"/>
        <v>0.40618509276942161</v>
      </c>
      <c r="G13" s="44">
        <f>RANK($F13,F11:F13,0)</f>
        <v>3</v>
      </c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</row>
    <row r="14" spans="1:18" ht="15.5" x14ac:dyDescent="0.35">
      <c r="A14" s="19" t="s">
        <v>211</v>
      </c>
      <c r="B14" s="37" t="s">
        <v>98</v>
      </c>
      <c r="C14" s="25" t="s">
        <v>227</v>
      </c>
      <c r="D14" s="113">
        <f>IFERROR(VLOOKUP(B14,'Vtas AS'!$A$1:$B$170,2,0),0)</f>
        <v>15228.770000000002</v>
      </c>
      <c r="E14" s="113">
        <f>VLOOKUP(B14,Objetivos!$P$3:$Z$164,8,0)</f>
        <v>13678.85</v>
      </c>
      <c r="F14" s="39">
        <f t="shared" si="2"/>
        <v>1.1133077707555827</v>
      </c>
      <c r="G14" s="45">
        <f>RANK($F14,F14:F15,0)</f>
        <v>2</v>
      </c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</row>
    <row r="15" spans="1:18" ht="15.5" x14ac:dyDescent="0.35">
      <c r="A15" s="19" t="s">
        <v>211</v>
      </c>
      <c r="B15" s="37" t="s">
        <v>88</v>
      </c>
      <c r="C15" s="25" t="s">
        <v>228</v>
      </c>
      <c r="D15" s="113">
        <f>IFERROR(VLOOKUP(B15,'Vtas AS'!$A$1:$B$170,2,0),0)</f>
        <v>11044.270000000002</v>
      </c>
      <c r="E15" s="113">
        <f>VLOOKUP(B15,Objetivos!$P$3:$Z$164,8,0)</f>
        <v>8797.5400000000009</v>
      </c>
      <c r="F15" s="39">
        <f t="shared" si="2"/>
        <v>1.2553816180432258</v>
      </c>
      <c r="G15" s="45">
        <f>RANK($F15,F14:F15,0)</f>
        <v>1</v>
      </c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</row>
    <row r="16" spans="1:18" ht="15.5" x14ac:dyDescent="0.35">
      <c r="A16" s="19" t="s">
        <v>211</v>
      </c>
      <c r="B16" s="37" t="s">
        <v>99</v>
      </c>
      <c r="C16" s="25" t="s">
        <v>229</v>
      </c>
      <c r="D16" s="113">
        <f>IFERROR(VLOOKUP(B16,'Vtas AS'!$A$1:$B$170,2,0),0)</f>
        <v>5265.58</v>
      </c>
      <c r="E16" s="113">
        <f>VLOOKUP(B16,Objetivos!$P$3:$Z$164,8,0)</f>
        <v>4936.34</v>
      </c>
      <c r="F16" s="39">
        <f t="shared" si="2"/>
        <v>1.0666971886053229</v>
      </c>
      <c r="G16" s="44">
        <f>RANK($F16,F16:F17,0)</f>
        <v>2</v>
      </c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</row>
    <row r="17" spans="1:18" ht="15.5" x14ac:dyDescent="0.35">
      <c r="A17" s="19" t="s">
        <v>211</v>
      </c>
      <c r="B17" s="37" t="s">
        <v>100</v>
      </c>
      <c r="C17" s="25" t="s">
        <v>230</v>
      </c>
      <c r="D17" s="113">
        <f>IFERROR(VLOOKUP(B17,'Vtas AS'!$A$1:$B$170,2,0),0)</f>
        <v>6354.3000000000011</v>
      </c>
      <c r="E17" s="113">
        <f>VLOOKUP(B17,Objetivos!$P$3:$Z$164,8,0)</f>
        <v>4678.3</v>
      </c>
      <c r="F17" s="39">
        <f t="shared" si="2"/>
        <v>1.3582497915909628</v>
      </c>
      <c r="G17" s="44">
        <f>RANK($F17,F16:F17,0)</f>
        <v>1</v>
      </c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</row>
    <row r="18" spans="1:18" ht="15.5" x14ac:dyDescent="0.35">
      <c r="A18" s="19" t="s">
        <v>211</v>
      </c>
      <c r="B18" s="37" t="s">
        <v>89</v>
      </c>
      <c r="C18" s="25" t="s">
        <v>231</v>
      </c>
      <c r="D18" s="113">
        <f>IFERROR(VLOOKUP(B18,'Vtas AS'!$A$1:$B$170,2,0),0)</f>
        <v>3987.9</v>
      </c>
      <c r="E18" s="113">
        <f>VLOOKUP(B18,Objetivos!$P$3:$Z$164,8,0)</f>
        <v>4014.53</v>
      </c>
      <c r="F18" s="39">
        <f t="shared" si="2"/>
        <v>0.99336659584060893</v>
      </c>
      <c r="G18" s="45">
        <f>RANK($F18,F18:F19,0)</f>
        <v>2</v>
      </c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</row>
    <row r="19" spans="1:18" ht="15.5" x14ac:dyDescent="0.35">
      <c r="A19" s="19" t="s">
        <v>211</v>
      </c>
      <c r="B19" s="37" t="s">
        <v>101</v>
      </c>
      <c r="C19" s="25" t="s">
        <v>232</v>
      </c>
      <c r="D19" s="113">
        <f>IFERROR(VLOOKUP(B19,'Vtas AS'!$A$1:$B$170,2,0),0)</f>
        <v>7781.0699999999988</v>
      </c>
      <c r="E19" s="113">
        <f>VLOOKUP(B19,Objetivos!$P$3:$Z$164,8,0)</f>
        <v>5078.0200000000004</v>
      </c>
      <c r="F19" s="39">
        <f t="shared" si="2"/>
        <v>1.5323039294843261</v>
      </c>
      <c r="G19" s="45">
        <f>RANK($F19,F18:F19,0)</f>
        <v>1</v>
      </c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</row>
    <row r="20" spans="1:18" ht="15.5" x14ac:dyDescent="0.35">
      <c r="A20" s="19" t="s">
        <v>211</v>
      </c>
      <c r="B20" s="37" t="s">
        <v>90</v>
      </c>
      <c r="C20" s="25" t="s">
        <v>233</v>
      </c>
      <c r="D20" s="113">
        <f>IFERROR(VLOOKUP(B20,'Vtas AS'!$A$1:$B$170,2,0),0)</f>
        <v>1275.6300000000003</v>
      </c>
      <c r="E20" s="113">
        <f>VLOOKUP(B20,Objetivos!$P$3:$Z$164,8,0)</f>
        <v>2661.28</v>
      </c>
      <c r="F20" s="39">
        <f t="shared" si="2"/>
        <v>0.47932949558107385</v>
      </c>
      <c r="G20" s="44">
        <f>RANK($F20,F20:F21,0)</f>
        <v>2</v>
      </c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</row>
    <row r="21" spans="1:18" ht="15.5" x14ac:dyDescent="0.35">
      <c r="A21" s="19" t="s">
        <v>211</v>
      </c>
      <c r="B21" s="37" t="s">
        <v>102</v>
      </c>
      <c r="C21" s="25" t="s">
        <v>234</v>
      </c>
      <c r="D21" s="113">
        <f>IFERROR(VLOOKUP(B21,'Vtas AS'!$A$1:$B$170,2,0),0)</f>
        <v>4319.9799999999996</v>
      </c>
      <c r="E21" s="113">
        <f>VLOOKUP(B21,Objetivos!$P$3:$Z$164,8,0)</f>
        <v>3624.7</v>
      </c>
      <c r="F21" s="39">
        <f t="shared" si="2"/>
        <v>1.1918172538416971</v>
      </c>
      <c r="G21" s="44">
        <f>RANK($F21,F20:F21,0)</f>
        <v>1</v>
      </c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</row>
    <row r="22" spans="1:18" ht="15.5" x14ac:dyDescent="0.35">
      <c r="A22" s="24" t="s">
        <v>212</v>
      </c>
      <c r="B22" s="38" t="s">
        <v>110</v>
      </c>
      <c r="C22" s="26" t="s">
        <v>235</v>
      </c>
      <c r="D22" s="114">
        <f>IFERROR(VLOOKUP(B22,'Vtas AS'!$A$1:$B$170,2,0),0)</f>
        <v>4770.7</v>
      </c>
      <c r="E22" s="114">
        <f>VLOOKUP(B22,Objetivos!$P$3:$Z$164,8,0)</f>
        <v>5270</v>
      </c>
      <c r="F22" s="40">
        <f t="shared" ref="F22:F33" si="4">+D22/E22</f>
        <v>0.90525616698292222</v>
      </c>
      <c r="G22" s="45">
        <f>RANK($F22,F22:F23,0)</f>
        <v>1</v>
      </c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</row>
    <row r="23" spans="1:18" ht="15.5" x14ac:dyDescent="0.35">
      <c r="A23" s="24" t="s">
        <v>212</v>
      </c>
      <c r="B23" s="38" t="s">
        <v>111</v>
      </c>
      <c r="C23" s="26" t="s">
        <v>236</v>
      </c>
      <c r="D23" s="114">
        <f>IFERROR(VLOOKUP(B23,'Vtas AS'!$A$1:$B$170,2,0),0)</f>
        <v>2564.4100000000003</v>
      </c>
      <c r="E23" s="114">
        <f>VLOOKUP(B23,Objetivos!$P$3:$Z$164,8,0)</f>
        <v>6694.48</v>
      </c>
      <c r="F23" s="40">
        <f t="shared" si="4"/>
        <v>0.38306335966348404</v>
      </c>
      <c r="G23" s="45">
        <f>RANK($F23,F22:F23,0)</f>
        <v>2</v>
      </c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</row>
    <row r="24" spans="1:18" ht="15.5" x14ac:dyDescent="0.35">
      <c r="A24" s="24" t="s">
        <v>212</v>
      </c>
      <c r="B24" s="38" t="s">
        <v>112</v>
      </c>
      <c r="C24" s="26" t="s">
        <v>237</v>
      </c>
      <c r="D24" s="114">
        <f>IFERROR(VLOOKUP(B24,'Vtas AS'!$A$1:$B$170,2,0),0)</f>
        <v>4256.9399999999996</v>
      </c>
      <c r="E24" s="114">
        <f>VLOOKUP(B24,Objetivos!$P$3:$Z$164,8,0)</f>
        <v>5016.4799999999996</v>
      </c>
      <c r="F24" s="40">
        <f t="shared" si="4"/>
        <v>0.84859104391924223</v>
      </c>
      <c r="G24" s="44">
        <f>RANK($F24,F24:F25,0)</f>
        <v>1</v>
      </c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</row>
    <row r="25" spans="1:18" ht="15.5" x14ac:dyDescent="0.35">
      <c r="A25" s="24" t="s">
        <v>212</v>
      </c>
      <c r="B25" s="38" t="s">
        <v>113</v>
      </c>
      <c r="C25" s="26" t="s">
        <v>238</v>
      </c>
      <c r="D25" s="114">
        <f>IFERROR(VLOOKUP(B25,'Vtas AS'!$A$1:$B$170,2,0),0)</f>
        <v>2162.38</v>
      </c>
      <c r="E25" s="114">
        <f>VLOOKUP(B25,Objetivos!$P$3:$Z$164,8,0)</f>
        <v>3760.93</v>
      </c>
      <c r="F25" s="40">
        <f t="shared" si="4"/>
        <v>0.57495885326235807</v>
      </c>
      <c r="G25" s="44">
        <f>RANK($F25,F24:F25,0)</f>
        <v>2</v>
      </c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</row>
    <row r="26" spans="1:18" ht="15.5" x14ac:dyDescent="0.35">
      <c r="A26" s="24" t="s">
        <v>212</v>
      </c>
      <c r="B26" s="38" t="s">
        <v>114</v>
      </c>
      <c r="C26" s="26" t="s">
        <v>239</v>
      </c>
      <c r="D26" s="114">
        <f>IFERROR(VLOOKUP(B26,'Vtas AS'!$A$1:$B$170,2,0),0)</f>
        <v>5032.12</v>
      </c>
      <c r="E26" s="114">
        <f>VLOOKUP(B26,Objetivos!$P$3:$Z$164,8,0)</f>
        <v>8257.9699999999993</v>
      </c>
      <c r="F26" s="40">
        <f t="shared" si="4"/>
        <v>0.60936525562577737</v>
      </c>
      <c r="G26" s="45">
        <f>RANK($F26,F26:F27,0)</f>
        <v>2</v>
      </c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</row>
    <row r="27" spans="1:18" ht="15.5" x14ac:dyDescent="0.35">
      <c r="A27" s="24" t="s">
        <v>212</v>
      </c>
      <c r="B27" s="38" t="s">
        <v>115</v>
      </c>
      <c r="C27" s="26" t="s">
        <v>240</v>
      </c>
      <c r="D27" s="114">
        <f>IFERROR(VLOOKUP(B27,'Vtas AS'!$A$1:$B$170,2,0),0)</f>
        <v>3691.6899999999996</v>
      </c>
      <c r="E27" s="114">
        <f>VLOOKUP(B27,Objetivos!$P$3:$Z$164,8,0)</f>
        <v>3104.96</v>
      </c>
      <c r="F27" s="40">
        <f t="shared" si="4"/>
        <v>1.188965397299804</v>
      </c>
      <c r="G27" s="45">
        <f>RANK($F27,F26:F27,0)</f>
        <v>1</v>
      </c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</row>
    <row r="28" spans="1:18" ht="15.5" x14ac:dyDescent="0.35">
      <c r="A28" s="24" t="s">
        <v>212</v>
      </c>
      <c r="B28" s="38" t="s">
        <v>116</v>
      </c>
      <c r="C28" s="26" t="s">
        <v>241</v>
      </c>
      <c r="D28" s="114">
        <f>IFERROR(VLOOKUP(B28,'Vtas AS'!$A$1:$B$170,2,0),0)</f>
        <v>2023.1</v>
      </c>
      <c r="E28" s="114">
        <f>VLOOKUP(B28,Objetivos!$P$3:$Z$164,8,0)</f>
        <v>3331.82</v>
      </c>
      <c r="F28" s="40">
        <f t="shared" si="4"/>
        <v>0.60720567137480408</v>
      </c>
      <c r="G28" s="44">
        <f>RANK($F28,F28:F29,0)</f>
        <v>2</v>
      </c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</row>
    <row r="29" spans="1:18" ht="15.5" x14ac:dyDescent="0.35">
      <c r="A29" s="24" t="s">
        <v>212</v>
      </c>
      <c r="B29" s="38" t="s">
        <v>117</v>
      </c>
      <c r="C29" s="26" t="s">
        <v>242</v>
      </c>
      <c r="D29" s="114">
        <f>IFERROR(VLOOKUP(B29,'Vtas AS'!$A$1:$B$170,2,0),0)</f>
        <v>2975.51</v>
      </c>
      <c r="E29" s="114">
        <f>VLOOKUP(B29,Objetivos!$P$3:$Z$164,8,0)</f>
        <v>2673.74</v>
      </c>
      <c r="F29" s="40">
        <f t="shared" si="4"/>
        <v>1.1128643772393727</v>
      </c>
      <c r="G29" s="44">
        <f>RANK($F29,F28:F29,0)</f>
        <v>1</v>
      </c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</row>
    <row r="30" spans="1:18" ht="15.5" x14ac:dyDescent="0.35">
      <c r="A30" s="24" t="s">
        <v>212</v>
      </c>
      <c r="B30" s="38" t="s">
        <v>118</v>
      </c>
      <c r="C30" s="26" t="s">
        <v>243</v>
      </c>
      <c r="D30" s="114">
        <f>IFERROR(VLOOKUP(B30,'Vtas AS'!$A$1:$B$170,2,0),0)</f>
        <v>3137.75</v>
      </c>
      <c r="E30" s="114">
        <f>VLOOKUP(B30,Objetivos!$P$3:$Z$164,8,0)</f>
        <v>3622.66</v>
      </c>
      <c r="F30" s="40">
        <f t="shared" si="4"/>
        <v>0.86614531863326949</v>
      </c>
      <c r="G30" s="45">
        <f>RANK($F30,F30:F31,0)</f>
        <v>1</v>
      </c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</row>
    <row r="31" spans="1:18" ht="15.5" x14ac:dyDescent="0.35">
      <c r="A31" s="24" t="s">
        <v>212</v>
      </c>
      <c r="B31" s="38" t="s">
        <v>119</v>
      </c>
      <c r="C31" s="26" t="s">
        <v>244</v>
      </c>
      <c r="D31" s="114">
        <f>IFERROR(VLOOKUP(B31,'Vtas AS'!$A$1:$B$170,2,0),0)</f>
        <v>3351.8300000000004</v>
      </c>
      <c r="E31" s="114">
        <f>VLOOKUP(B31,Objetivos!$P$3:$Z$164,8,0)</f>
        <v>5501.94</v>
      </c>
      <c r="F31" s="40">
        <f t="shared" si="4"/>
        <v>0.60920875182208467</v>
      </c>
      <c r="G31" s="45">
        <f>RANK($F31,F30:F31,0)</f>
        <v>2</v>
      </c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</row>
    <row r="32" spans="1:18" ht="15.5" x14ac:dyDescent="0.35">
      <c r="A32" s="24" t="s">
        <v>212</v>
      </c>
      <c r="B32" s="38" t="s">
        <v>120</v>
      </c>
      <c r="C32" s="26" t="s">
        <v>245</v>
      </c>
      <c r="D32" s="114">
        <f>IFERROR(VLOOKUP(B32,'Vtas AS'!$A$1:$B$170,2,0),0)</f>
        <v>3362.2899999999995</v>
      </c>
      <c r="E32" s="114">
        <f>VLOOKUP(B32,Objetivos!$P$3:$Z$164,8,0)</f>
        <v>6565.5</v>
      </c>
      <c r="F32" s="40">
        <f t="shared" si="4"/>
        <v>0.51211484273855756</v>
      </c>
      <c r="G32" s="44">
        <f>RANK($F32,F32:F33,0)</f>
        <v>2</v>
      </c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</row>
    <row r="33" spans="1:18" ht="15.5" x14ac:dyDescent="0.35">
      <c r="A33" s="24" t="s">
        <v>212</v>
      </c>
      <c r="B33" s="38" t="s">
        <v>246</v>
      </c>
      <c r="C33" s="26" t="s">
        <v>708</v>
      </c>
      <c r="D33" s="114">
        <f>IFERROR(VLOOKUP(B33,'Vtas AS'!$A$1:$B$170,2,0),0)</f>
        <v>2433.7799999999997</v>
      </c>
      <c r="E33" s="114">
        <f>VLOOKUP(B33,Objetivos!$P$3:$Z$164,8,0)</f>
        <v>2424.59</v>
      </c>
      <c r="F33" s="40">
        <f t="shared" si="4"/>
        <v>1.0037903315612122</v>
      </c>
      <c r="G33" s="44">
        <f>RANK($F33,F32:F33,0)</f>
        <v>1</v>
      </c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</row>
    <row r="34" spans="1:18" ht="15.5" x14ac:dyDescent="0.35">
      <c r="A34" s="24" t="s">
        <v>212</v>
      </c>
      <c r="B34" s="38" t="s">
        <v>121</v>
      </c>
      <c r="C34" s="26" t="s">
        <v>248</v>
      </c>
      <c r="D34" s="114">
        <f>IFERROR(VLOOKUP(B34,'Vtas AS'!$A$1:$B$170,2,0),0)</f>
        <v>5142.1500000000005</v>
      </c>
      <c r="E34" s="114">
        <f>VLOOKUP(B34,Objetivos!$P$3:$Z$164,8,0)</f>
        <v>5502.3</v>
      </c>
      <c r="F34" s="40">
        <f t="shared" ref="F34:F55" si="5">+D34/E34</f>
        <v>0.9345455536775531</v>
      </c>
      <c r="G34" s="45">
        <f>RANK($F34,F34:F35,0)</f>
        <v>1</v>
      </c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</row>
    <row r="35" spans="1:18" ht="15.5" x14ac:dyDescent="0.35">
      <c r="A35" s="24" t="s">
        <v>212</v>
      </c>
      <c r="B35" s="38" t="s">
        <v>250</v>
      </c>
      <c r="C35" s="26" t="s">
        <v>709</v>
      </c>
      <c r="D35" s="114">
        <f>IFERROR(VLOOKUP(B35,'Vtas AS'!$A$1:$B$170,2,0),0)</f>
        <v>2284.5600000000004</v>
      </c>
      <c r="E35" s="114">
        <f>VLOOKUP(B35,Objetivos!$P$3:$Z$164,8,0)</f>
        <v>3022.96</v>
      </c>
      <c r="F35" s="40">
        <f t="shared" si="5"/>
        <v>0.75573609971683398</v>
      </c>
      <c r="G35" s="45">
        <f>RANK($F35,F34:F35,0)</f>
        <v>2</v>
      </c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</row>
    <row r="36" spans="1:18" ht="15.5" x14ac:dyDescent="0.35">
      <c r="A36" s="24" t="s">
        <v>212</v>
      </c>
      <c r="B36" s="38" t="s">
        <v>122</v>
      </c>
      <c r="C36" s="26" t="s">
        <v>249</v>
      </c>
      <c r="D36" s="114">
        <f>IFERROR(VLOOKUP(B36,'Vtas AS'!$A$1:$B$170,2,0),0)</f>
        <v>9856.659999999998</v>
      </c>
      <c r="E36" s="114">
        <f>VLOOKUP(B36,Objetivos!$P$3:$Z$164,8,0)</f>
        <v>4507.12</v>
      </c>
      <c r="F36" s="40">
        <f t="shared" ref="F36" si="6">+D36/E36</f>
        <v>2.1869087133246947</v>
      </c>
      <c r="G36" s="44">
        <f>RANK($F36,F36:F38,0)</f>
        <v>1</v>
      </c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</row>
    <row r="37" spans="1:18" ht="15.5" x14ac:dyDescent="0.35">
      <c r="A37" s="24" t="s">
        <v>212</v>
      </c>
      <c r="B37" s="38" t="s">
        <v>135</v>
      </c>
      <c r="C37" s="26" t="s">
        <v>724</v>
      </c>
      <c r="D37" s="114">
        <f>IFERROR(VLOOKUP(B37,'Vtas AS'!$A$1:$B$170,2,0),0)</f>
        <v>694.8</v>
      </c>
      <c r="E37" s="114">
        <f>VLOOKUP(B37,Objetivos!$P$3:$Z$164,8,0)</f>
        <v>1792</v>
      </c>
      <c r="F37" s="40">
        <f t="shared" ref="F37" si="7">+D37/E37</f>
        <v>0.38772321428571427</v>
      </c>
      <c r="G37" s="44">
        <f>RANK($F37,F36:F38,0)</f>
        <v>3</v>
      </c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</row>
    <row r="38" spans="1:18" ht="15.5" x14ac:dyDescent="0.35">
      <c r="A38" s="24" t="s">
        <v>212</v>
      </c>
      <c r="B38" s="38" t="s">
        <v>703</v>
      </c>
      <c r="C38" s="26" t="s">
        <v>710</v>
      </c>
      <c r="D38" s="114">
        <f>IFERROR(VLOOKUP(B38,'Vtas AS'!$A$1:$B$170,2,0),0)</f>
        <v>814.44999999999993</v>
      </c>
      <c r="E38" s="114">
        <f>VLOOKUP(B38,Objetivos!$P$3:$Z$164,8,0)</f>
        <v>1934.9</v>
      </c>
      <c r="F38" s="40">
        <f t="shared" ref="F38" si="8">+D38/E38</f>
        <v>0.42092614605405959</v>
      </c>
      <c r="G38" s="44">
        <f>RANK($F38,F36:F38,0)</f>
        <v>2</v>
      </c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</row>
    <row r="39" spans="1:18" ht="15.5" x14ac:dyDescent="0.35">
      <c r="A39" s="19" t="s">
        <v>7</v>
      </c>
      <c r="B39" s="37" t="s">
        <v>46</v>
      </c>
      <c r="C39" s="25" t="s">
        <v>252</v>
      </c>
      <c r="D39" s="113">
        <f>IFERROR(VLOOKUP(B39,'Vtas AS'!$A$1:$B$170,2,0),0)</f>
        <v>5027.01</v>
      </c>
      <c r="E39" s="113">
        <f>VLOOKUP(B39,Objetivos!$P$3:$Z$164,8,0)</f>
        <v>4852.5</v>
      </c>
      <c r="F39" s="39">
        <f t="shared" si="5"/>
        <v>1.0359629057187016</v>
      </c>
      <c r="G39" s="44">
        <f>RANK($F39,F39:F40,0)</f>
        <v>2</v>
      </c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</row>
    <row r="40" spans="1:18" ht="15.5" x14ac:dyDescent="0.35">
      <c r="A40" s="19" t="s">
        <v>7</v>
      </c>
      <c r="B40" s="37" t="s">
        <v>47</v>
      </c>
      <c r="C40" s="25" t="s">
        <v>253</v>
      </c>
      <c r="D40" s="113">
        <f>IFERROR(VLOOKUP(B40,'Vtas AS'!$A$1:$B$170,2,0),0)</f>
        <v>5626.1100000000006</v>
      </c>
      <c r="E40" s="113">
        <f>VLOOKUP(B40,Objetivos!$P$3:$Z$164,8,0)</f>
        <v>5328.29</v>
      </c>
      <c r="F40" s="39">
        <f t="shared" si="5"/>
        <v>1.0558941048629111</v>
      </c>
      <c r="G40" s="44">
        <f>RANK($F40,F39:F40,0)</f>
        <v>1</v>
      </c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</row>
    <row r="41" spans="1:18" ht="15.5" x14ac:dyDescent="0.35">
      <c r="A41" s="19" t="s">
        <v>7</v>
      </c>
      <c r="B41" s="37" t="s">
        <v>48</v>
      </c>
      <c r="C41" s="25" t="s">
        <v>254</v>
      </c>
      <c r="D41" s="113">
        <f>IFERROR(VLOOKUP(B41,'Vtas AS'!$A$1:$B$170,2,0),0)</f>
        <v>456.95000000000005</v>
      </c>
      <c r="E41" s="113">
        <f>VLOOKUP(B41,Objetivos!$P$3:$Z$164,8,0)</f>
        <v>1765.66</v>
      </c>
      <c r="F41" s="39">
        <f t="shared" si="5"/>
        <v>0.25879840965984391</v>
      </c>
      <c r="G41" s="45">
        <f>RANK($F41,F41:F42,0)</f>
        <v>2</v>
      </c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</row>
    <row r="42" spans="1:18" ht="15.5" x14ac:dyDescent="0.35">
      <c r="A42" s="19" t="s">
        <v>7</v>
      </c>
      <c r="B42" s="37" t="s">
        <v>49</v>
      </c>
      <c r="C42" s="25" t="s">
        <v>255</v>
      </c>
      <c r="D42" s="113">
        <f>IFERROR(VLOOKUP(B42,'Vtas AS'!$A$1:$B$170,2,0),0)</f>
        <v>3988.9500000000003</v>
      </c>
      <c r="E42" s="113">
        <f>VLOOKUP(B42,Objetivos!$P$3:$Z$164,8,0)</f>
        <v>4540.62</v>
      </c>
      <c r="F42" s="39">
        <f t="shared" si="5"/>
        <v>0.87850337619091678</v>
      </c>
      <c r="G42" s="45">
        <f>RANK($F42,F41:F42,0)</f>
        <v>1</v>
      </c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</row>
    <row r="43" spans="1:18" ht="15.5" x14ac:dyDescent="0.35">
      <c r="A43" s="19" t="s">
        <v>7</v>
      </c>
      <c r="B43" s="37" t="s">
        <v>50</v>
      </c>
      <c r="C43" s="25" t="s">
        <v>256</v>
      </c>
      <c r="D43" s="113">
        <f>IFERROR(VLOOKUP(B43,'Vtas AS'!$A$1:$B$170,2,0),0)</f>
        <v>4782.1899999999996</v>
      </c>
      <c r="E43" s="113">
        <f>VLOOKUP(B43,Objetivos!$P$3:$Z$164,8,0)</f>
        <v>6535.34</v>
      </c>
      <c r="F43" s="39">
        <f t="shared" si="5"/>
        <v>0.73174310747413285</v>
      </c>
      <c r="G43" s="44">
        <f>RANK($F43,F43:F44,0)</f>
        <v>2</v>
      </c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</row>
    <row r="44" spans="1:18" ht="15.5" x14ac:dyDescent="0.35">
      <c r="A44" s="19" t="s">
        <v>7</v>
      </c>
      <c r="B44" s="37" t="s">
        <v>51</v>
      </c>
      <c r="C44" s="25" t="s">
        <v>257</v>
      </c>
      <c r="D44" s="113">
        <f>IFERROR(VLOOKUP(B44,'Vtas AS'!$A$1:$B$170,2,0),0)</f>
        <v>3514.6699999999996</v>
      </c>
      <c r="E44" s="113">
        <f>VLOOKUP(B44,Objetivos!$P$3:$Z$164,8,0)</f>
        <v>2691.34</v>
      </c>
      <c r="F44" s="39">
        <f t="shared" si="5"/>
        <v>1.3059182414707913</v>
      </c>
      <c r="G44" s="44">
        <f>RANK($F44,F43:F44,0)</f>
        <v>1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</row>
    <row r="45" spans="1:18" ht="15.5" x14ac:dyDescent="0.35">
      <c r="A45" s="19" t="s">
        <v>7</v>
      </c>
      <c r="B45" s="37" t="s">
        <v>52</v>
      </c>
      <c r="C45" s="25" t="s">
        <v>258</v>
      </c>
      <c r="D45" s="113">
        <f>IFERROR(VLOOKUP(B45,'Vtas AS'!$A$1:$B$170,2,0),0)</f>
        <v>8365.07</v>
      </c>
      <c r="E45" s="113">
        <f>VLOOKUP(B45,Objetivos!$P$3:$Z$164,8,0)</f>
        <v>3189.23</v>
      </c>
      <c r="F45" s="39">
        <f t="shared" si="5"/>
        <v>2.6229121135822751</v>
      </c>
      <c r="G45" s="45">
        <f>RANK($F45,F45:F46,0)</f>
        <v>1</v>
      </c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</row>
    <row r="46" spans="1:18" ht="15.5" x14ac:dyDescent="0.35">
      <c r="A46" s="19" t="s">
        <v>7</v>
      </c>
      <c r="B46" s="37" t="s">
        <v>53</v>
      </c>
      <c r="C46" s="25" t="s">
        <v>259</v>
      </c>
      <c r="D46" s="113">
        <f>IFERROR(VLOOKUP(B46,'Vtas AS'!$A$1:$B$170,2,0),0)</f>
        <v>2677.83</v>
      </c>
      <c r="E46" s="113">
        <f>VLOOKUP(B46,Objetivos!$P$3:$Z$164,8,0)</f>
        <v>3964.96</v>
      </c>
      <c r="F46" s="39">
        <f t="shared" si="5"/>
        <v>0.67537377426253986</v>
      </c>
      <c r="G46" s="45">
        <f>RANK($F46,F45:F46,0)</f>
        <v>2</v>
      </c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</row>
    <row r="47" spans="1:18" ht="15.5" x14ac:dyDescent="0.35">
      <c r="A47" s="19" t="s">
        <v>7</v>
      </c>
      <c r="B47" s="37" t="s">
        <v>54</v>
      </c>
      <c r="C47" s="25" t="s">
        <v>260</v>
      </c>
      <c r="D47" s="113">
        <f>IFERROR(VLOOKUP(B47,'Vtas AS'!$A$1:$B$170,2,0),0)</f>
        <v>2663.68</v>
      </c>
      <c r="E47" s="113">
        <f>VLOOKUP(B47,Objetivos!$P$3:$Z$164,8,0)</f>
        <v>1635.86</v>
      </c>
      <c r="F47" s="39">
        <f t="shared" si="5"/>
        <v>1.6283056007237784</v>
      </c>
      <c r="G47" s="44">
        <f>RANK($F47,F47:F48,0)</f>
        <v>1</v>
      </c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</row>
    <row r="48" spans="1:18" ht="15.5" x14ac:dyDescent="0.35">
      <c r="A48" s="19" t="s">
        <v>7</v>
      </c>
      <c r="B48" s="37" t="s">
        <v>55</v>
      </c>
      <c r="C48" s="25" t="s">
        <v>261</v>
      </c>
      <c r="D48" s="113">
        <f>IFERROR(VLOOKUP(B48,'Vtas AS'!$A$1:$B$170,2,0),0)</f>
        <v>1077.0800000000002</v>
      </c>
      <c r="E48" s="113">
        <f>VLOOKUP(B48,Objetivos!$P$3:$Z$164,8,0)</f>
        <v>2295.71</v>
      </c>
      <c r="F48" s="39">
        <f t="shared" si="5"/>
        <v>0.46917075763053701</v>
      </c>
      <c r="G48" s="44">
        <f>RANK($F48,F47:F48,0)</f>
        <v>2</v>
      </c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</row>
    <row r="49" spans="1:18" ht="15.5" x14ac:dyDescent="0.35">
      <c r="A49" s="19" t="s">
        <v>7</v>
      </c>
      <c r="B49" s="37" t="s">
        <v>862</v>
      </c>
      <c r="C49" s="25" t="s">
        <v>863</v>
      </c>
      <c r="D49" s="113">
        <f>IFERROR(VLOOKUP(B49,'Vtas AS'!$A$1:$B$170,2,0),0)</f>
        <v>1797.3100000000002</v>
      </c>
      <c r="E49" s="113">
        <f>VLOOKUP(B49,Objetivos!$P$3:$Z$164,8,0)</f>
        <v>1309.0899999999999</v>
      </c>
      <c r="F49" s="39">
        <f t="shared" ref="F49:F50" si="9">+D49/E49</f>
        <v>1.3729460923236754</v>
      </c>
      <c r="G49" s="45">
        <f>RANK($F49,F49:F50,0)</f>
        <v>2</v>
      </c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</row>
    <row r="50" spans="1:18" ht="15.5" x14ac:dyDescent="0.35">
      <c r="A50" s="19" t="s">
        <v>7</v>
      </c>
      <c r="B50" s="37" t="s">
        <v>176</v>
      </c>
      <c r="C50" s="25" t="s">
        <v>262</v>
      </c>
      <c r="D50" s="113">
        <f>IFERROR(VLOOKUP(B50,'Vtas AS'!$A$1:$B$170,2,0),0)</f>
        <v>3459.0200000000004</v>
      </c>
      <c r="E50" s="113">
        <f>VLOOKUP(B50,Objetivos!$P$3:$Z$164,8,0)</f>
        <v>2272.62</v>
      </c>
      <c r="F50" s="39">
        <f t="shared" si="9"/>
        <v>1.5220406403182234</v>
      </c>
      <c r="G50" s="45">
        <f>RANK($F50,F49:F50,0)</f>
        <v>1</v>
      </c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</row>
    <row r="51" spans="1:18" ht="15.5" x14ac:dyDescent="0.35">
      <c r="A51" s="24" t="s">
        <v>10</v>
      </c>
      <c r="B51" s="38" t="s">
        <v>71</v>
      </c>
      <c r="C51" s="26" t="s">
        <v>263</v>
      </c>
      <c r="D51" s="114">
        <f>IFERROR(VLOOKUP(B51,'Vtas AS'!$A$1:$B$170,2,0),0)</f>
        <v>3594.41</v>
      </c>
      <c r="E51" s="114">
        <f>VLOOKUP(B51,Objetivos!$P$3:$Z$164,8,0)</f>
        <v>4515.8100000000004</v>
      </c>
      <c r="F51" s="40">
        <f t="shared" si="5"/>
        <v>0.79596130040900737</v>
      </c>
      <c r="G51" s="45">
        <f>RANK($F51,F51:F52,0)</f>
        <v>2</v>
      </c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</row>
    <row r="52" spans="1:18" ht="15.5" x14ac:dyDescent="0.35">
      <c r="A52" s="24" t="s">
        <v>10</v>
      </c>
      <c r="B52" s="38" t="s">
        <v>72</v>
      </c>
      <c r="C52" s="26" t="s">
        <v>264</v>
      </c>
      <c r="D52" s="114">
        <f>IFERROR(VLOOKUP(B52,'Vtas AS'!$A$1:$B$170,2,0),0)</f>
        <v>7600.4699999999993</v>
      </c>
      <c r="E52" s="114">
        <f>VLOOKUP(B52,Objetivos!$P$3:$Z$164,8,0)</f>
        <v>6026.51</v>
      </c>
      <c r="F52" s="40">
        <f t="shared" si="5"/>
        <v>1.2611727185385901</v>
      </c>
      <c r="G52" s="45">
        <f>RANK($F52,F51:F52,0)</f>
        <v>1</v>
      </c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</row>
    <row r="53" spans="1:18" ht="15.5" x14ac:dyDescent="0.35">
      <c r="A53" s="24" t="s">
        <v>10</v>
      </c>
      <c r="B53" s="38" t="s">
        <v>75</v>
      </c>
      <c r="C53" s="26" t="s">
        <v>265</v>
      </c>
      <c r="D53" s="114">
        <f>IFERROR(VLOOKUP(B53,'Vtas AS'!$A$1:$B$170,2,0),0)</f>
        <v>4824.38</v>
      </c>
      <c r="E53" s="114">
        <f>VLOOKUP(B53,Objetivos!$P$3:$Z$164,8,0)</f>
        <v>4937.92</v>
      </c>
      <c r="F53" s="40">
        <f t="shared" si="5"/>
        <v>0.97700651286371587</v>
      </c>
      <c r="G53" s="44">
        <f>RANK($F53,F53:F54,0)</f>
        <v>1</v>
      </c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</row>
    <row r="54" spans="1:18" ht="15.5" x14ac:dyDescent="0.35">
      <c r="A54" s="24" t="s">
        <v>10</v>
      </c>
      <c r="B54" s="38" t="s">
        <v>77</v>
      </c>
      <c r="C54" s="26" t="s">
        <v>266</v>
      </c>
      <c r="D54" s="114">
        <f>IFERROR(VLOOKUP(B54,'Vtas AS'!$A$1:$B$170,2,0),0)</f>
        <v>2086.2800000000002</v>
      </c>
      <c r="E54" s="114">
        <f>VLOOKUP(B54,Objetivos!$P$3:$Z$164,8,0)</f>
        <v>2386.5300000000002</v>
      </c>
      <c r="F54" s="40">
        <f t="shared" si="5"/>
        <v>0.87418972315453813</v>
      </c>
      <c r="G54" s="44">
        <f>RANK($F54,F53:F54,0)</f>
        <v>2</v>
      </c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</row>
    <row r="55" spans="1:18" ht="15.5" x14ac:dyDescent="0.35">
      <c r="A55" s="24" t="s">
        <v>10</v>
      </c>
      <c r="B55" s="38" t="s">
        <v>78</v>
      </c>
      <c r="C55" s="26" t="s">
        <v>267</v>
      </c>
      <c r="D55" s="114">
        <f>IFERROR(VLOOKUP(B55,'Vtas AS'!$A$1:$B$170,2,0),0)</f>
        <v>5669.0700000000006</v>
      </c>
      <c r="E55" s="114">
        <f>VLOOKUP(B55,Objetivos!$P$3:$Z$164,8,0)</f>
        <v>3162.75</v>
      </c>
      <c r="F55" s="40">
        <f t="shared" si="5"/>
        <v>1.7924496087265831</v>
      </c>
      <c r="G55" s="45">
        <f>RANK($F55,F55:F56,0)</f>
        <v>1</v>
      </c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</row>
    <row r="56" spans="1:18" ht="15.5" x14ac:dyDescent="0.35">
      <c r="A56" s="24" t="s">
        <v>10</v>
      </c>
      <c r="B56" s="38" t="s">
        <v>80</v>
      </c>
      <c r="C56" s="26" t="s">
        <v>268</v>
      </c>
      <c r="D56" s="114">
        <f>IFERROR(VLOOKUP(B56,'Vtas AS'!$A$1:$B$170,2,0),0)</f>
        <v>4845.6600000000008</v>
      </c>
      <c r="E56" s="114">
        <f>VLOOKUP(B56,Objetivos!$P$3:$Z$164,8,0)</f>
        <v>4021.73</v>
      </c>
      <c r="F56" s="40">
        <f t="shared" ref="F56:F60" si="10">+D56/E56</f>
        <v>1.2048695461903212</v>
      </c>
      <c r="G56" s="45">
        <f>RANK($F56,F55:F56,0)</f>
        <v>2</v>
      </c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</row>
    <row r="57" spans="1:18" ht="15.5" x14ac:dyDescent="0.35">
      <c r="A57" s="24" t="s">
        <v>10</v>
      </c>
      <c r="B57" s="38" t="s">
        <v>81</v>
      </c>
      <c r="C57" s="26" t="s">
        <v>269</v>
      </c>
      <c r="D57" s="114">
        <f>IFERROR(VLOOKUP(B57,'Vtas AS'!$A$1:$B$170,2,0),0)</f>
        <v>3942.2200000000003</v>
      </c>
      <c r="E57" s="114">
        <f>VLOOKUP(B57,Objetivos!$P$3:$Z$164,8,0)</f>
        <v>4277.47</v>
      </c>
      <c r="F57" s="40">
        <f t="shared" si="10"/>
        <v>0.92162423114598113</v>
      </c>
      <c r="G57" s="44">
        <f>RANK($F57,F57:F59,0)</f>
        <v>3</v>
      </c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</row>
    <row r="58" spans="1:18" ht="15.5" x14ac:dyDescent="0.35">
      <c r="A58" s="24" t="s">
        <v>10</v>
      </c>
      <c r="B58" s="38" t="s">
        <v>83</v>
      </c>
      <c r="C58" s="26" t="s">
        <v>270</v>
      </c>
      <c r="D58" s="114">
        <f>IFERROR(VLOOKUP(B58,'Vtas AS'!$A$1:$B$170,2,0),0)</f>
        <v>5903.33</v>
      </c>
      <c r="E58" s="114">
        <f>VLOOKUP(B58,Objetivos!$P$3:$Z$164,8,0)</f>
        <v>4984.34</v>
      </c>
      <c r="F58" s="40">
        <f t="shared" si="10"/>
        <v>1.184375463953101</v>
      </c>
      <c r="G58" s="44">
        <f>RANK($F58,F57:F59,0)</f>
        <v>1</v>
      </c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</row>
    <row r="59" spans="1:18" ht="15.5" x14ac:dyDescent="0.35">
      <c r="A59" s="24" t="s">
        <v>10</v>
      </c>
      <c r="B59" s="38" t="s">
        <v>85</v>
      </c>
      <c r="C59" s="26" t="s">
        <v>271</v>
      </c>
      <c r="D59" s="114">
        <f>IFERROR(VLOOKUP(B59,'Vtas AS'!$A$1:$B$170,2,0),0)</f>
        <v>2772.1400000000003</v>
      </c>
      <c r="E59" s="114">
        <f>VLOOKUP(B59,Objetivos!$P$3:$Z$164,8,0)</f>
        <v>2810.3</v>
      </c>
      <c r="F59" s="40">
        <f t="shared" si="10"/>
        <v>0.98642137850051603</v>
      </c>
      <c r="G59" s="44">
        <f>RANK($F59,F57:F59,0)</f>
        <v>2</v>
      </c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</row>
    <row r="60" spans="1:18" ht="15.5" x14ac:dyDescent="0.35">
      <c r="A60" s="19" t="s">
        <v>214</v>
      </c>
      <c r="B60" s="37" t="s">
        <v>73</v>
      </c>
      <c r="C60" s="25" t="s">
        <v>272</v>
      </c>
      <c r="D60" s="113">
        <f>IFERROR(VLOOKUP(B60,'Vtas AS'!$A$1:$B$170,2,0),0)</f>
        <v>3698.4700000000003</v>
      </c>
      <c r="E60" s="113">
        <f>VLOOKUP(B60,Objetivos!$P$3:$Z$164,8,0)</f>
        <v>4036.1</v>
      </c>
      <c r="F60" s="39">
        <f t="shared" si="10"/>
        <v>0.91634746413617119</v>
      </c>
      <c r="G60" s="45">
        <f>RANK($F60,F60:F61,0)</f>
        <v>2</v>
      </c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</row>
    <row r="61" spans="1:18" ht="15.5" x14ac:dyDescent="0.35">
      <c r="A61" s="19" t="s">
        <v>214</v>
      </c>
      <c r="B61" s="37" t="s">
        <v>74</v>
      </c>
      <c r="C61" s="25" t="s">
        <v>273</v>
      </c>
      <c r="D61" s="113">
        <f>IFERROR(VLOOKUP(B61,'Vtas AS'!$A$1:$B$170,2,0),0)</f>
        <v>5520.68</v>
      </c>
      <c r="E61" s="113">
        <f>VLOOKUP(B61,Objetivos!$P$3:$Z$164,8,0)</f>
        <v>4456.45</v>
      </c>
      <c r="F61" s="39">
        <f t="shared" ref="F61:F63" si="11">+D61/E61</f>
        <v>1.2388066734732803</v>
      </c>
      <c r="G61" s="45">
        <f>RANK($F61,F60:F61,0)</f>
        <v>1</v>
      </c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</row>
    <row r="62" spans="1:18" ht="15.5" x14ac:dyDescent="0.35">
      <c r="A62" s="19" t="s">
        <v>214</v>
      </c>
      <c r="B62" s="37" t="s">
        <v>76</v>
      </c>
      <c r="C62" s="25" t="s">
        <v>274</v>
      </c>
      <c r="D62" s="113">
        <f>IFERROR(VLOOKUP(B62,'Vtas AS'!$A$1:$B$170,2,0),0)</f>
        <v>2755.23</v>
      </c>
      <c r="E62" s="113">
        <f>VLOOKUP(B62,Objetivos!$P$3:$Z$164,8,0)</f>
        <v>1688.75</v>
      </c>
      <c r="F62" s="39">
        <f t="shared" si="11"/>
        <v>1.631520355292376</v>
      </c>
      <c r="G62" s="44">
        <f>RANK($F62,F62:F63,0)</f>
        <v>1</v>
      </c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</row>
    <row r="63" spans="1:18" ht="15.5" x14ac:dyDescent="0.35">
      <c r="A63" s="19" t="s">
        <v>214</v>
      </c>
      <c r="B63" s="37" t="s">
        <v>79</v>
      </c>
      <c r="C63" s="25" t="s">
        <v>275</v>
      </c>
      <c r="D63" s="113">
        <f>IFERROR(VLOOKUP(B63,'Vtas AS'!$A$1:$B$170,2,0),0)</f>
        <v>3345.09</v>
      </c>
      <c r="E63" s="113">
        <f>VLOOKUP(B63,Objetivos!$P$3:$Z$164,8,0)</f>
        <v>4590.6099999999997</v>
      </c>
      <c r="F63" s="39">
        <f t="shared" si="11"/>
        <v>0.72868093782743482</v>
      </c>
      <c r="G63" s="44">
        <f>RANK($F63,F62:F63,0)</f>
        <v>2</v>
      </c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</row>
    <row r="64" spans="1:18" ht="15.5" x14ac:dyDescent="0.35">
      <c r="A64" s="19" t="s">
        <v>214</v>
      </c>
      <c r="B64" s="37" t="s">
        <v>82</v>
      </c>
      <c r="C64" s="25" t="s">
        <v>276</v>
      </c>
      <c r="D64" s="113">
        <f>IFERROR(VLOOKUP(B64,'Vtas AS'!$A$1:$B$170,2,0),0)</f>
        <v>1992.8</v>
      </c>
      <c r="E64" s="113">
        <f>VLOOKUP(B64,Objetivos!$P$3:$Z$164,8,0)</f>
        <v>3405.81</v>
      </c>
      <c r="F64" s="39">
        <f t="shared" ref="F64:F67" si="12">+D64/E64</f>
        <v>0.58511778402200942</v>
      </c>
      <c r="G64" s="45">
        <f>RANK($F64,F64:F65,0)</f>
        <v>2</v>
      </c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</row>
    <row r="65" spans="1:18" ht="15.5" x14ac:dyDescent="0.35">
      <c r="A65" s="19" t="s">
        <v>214</v>
      </c>
      <c r="B65" s="37" t="s">
        <v>84</v>
      </c>
      <c r="C65" s="25" t="s">
        <v>277</v>
      </c>
      <c r="D65" s="113">
        <f>IFERROR(VLOOKUP(B65,'Vtas AS'!$A$1:$B$170,2,0),0)</f>
        <v>3902.6900000000005</v>
      </c>
      <c r="E65" s="113">
        <f>VLOOKUP(B65,Objetivos!$P$3:$Z$164,8,0)</f>
        <v>3875.65</v>
      </c>
      <c r="F65" s="39">
        <f t="shared" si="12"/>
        <v>1.0069768941983925</v>
      </c>
      <c r="G65" s="45">
        <f>RANK($F65,F64:F65,0)</f>
        <v>1</v>
      </c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</row>
    <row r="66" spans="1:18" ht="15.5" x14ac:dyDescent="0.35">
      <c r="A66" s="19" t="s">
        <v>214</v>
      </c>
      <c r="B66" s="37" t="s">
        <v>86</v>
      </c>
      <c r="C66" s="25" t="s">
        <v>278</v>
      </c>
      <c r="D66" s="113">
        <f>IFERROR(VLOOKUP(B66,'Vtas AS'!$A$1:$B$170,2,0),0)</f>
        <v>4987.41</v>
      </c>
      <c r="E66" s="113">
        <f>VLOOKUP(B66,Objetivos!$P$3:$Z$164,8,0)</f>
        <v>2650.77</v>
      </c>
      <c r="F66" s="39">
        <f t="shared" si="12"/>
        <v>1.8814948109417262</v>
      </c>
      <c r="G66" s="44">
        <f>RANK($F66,F66:F67,0)</f>
        <v>1</v>
      </c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</row>
    <row r="67" spans="1:18" ht="15.5" x14ac:dyDescent="0.35">
      <c r="A67" s="19" t="s">
        <v>214</v>
      </c>
      <c r="B67" s="37" t="s">
        <v>181</v>
      </c>
      <c r="C67" s="25" t="s">
        <v>280</v>
      </c>
      <c r="D67" s="113">
        <f>IFERROR(VLOOKUP(B67,'Vtas AS'!$A$1:$B$170,2,0),0)</f>
        <v>1515.6399999999999</v>
      </c>
      <c r="E67" s="113">
        <f>VLOOKUP(B67,Objetivos!$P$3:$Z$164,8,0)</f>
        <v>1441.94</v>
      </c>
      <c r="F67" s="39">
        <f t="shared" si="12"/>
        <v>1.0511116967418892</v>
      </c>
      <c r="G67" s="44">
        <f>RANK($F67,F66:F67,0)</f>
        <v>2</v>
      </c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</row>
    <row r="68" spans="1:18" ht="15.5" x14ac:dyDescent="0.35">
      <c r="A68" s="19" t="s">
        <v>214</v>
      </c>
      <c r="B68" s="37" t="s">
        <v>87</v>
      </c>
      <c r="C68" s="25" t="s">
        <v>279</v>
      </c>
      <c r="D68" s="113">
        <f>IFERROR(VLOOKUP(B68,'Vtas AS'!$A$1:$B$170,2,0),0)</f>
        <v>2423.1800000000003</v>
      </c>
      <c r="E68" s="113">
        <f>VLOOKUP(B68,Objetivos!$P$3:$Z$164,8,0)</f>
        <v>3050.4</v>
      </c>
      <c r="F68" s="39">
        <f t="shared" ref="F68" si="13">+D68/E68</f>
        <v>0.79438106477838977</v>
      </c>
      <c r="G68" s="44">
        <f>RANK($F68,F68:F69,0)</f>
        <v>2</v>
      </c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</row>
    <row r="69" spans="1:18" ht="15.5" x14ac:dyDescent="0.35">
      <c r="A69" s="19" t="s">
        <v>214</v>
      </c>
      <c r="B69" s="37" t="s">
        <v>705</v>
      </c>
      <c r="C69" s="25" t="s">
        <v>707</v>
      </c>
      <c r="D69" s="113">
        <f>IFERROR(VLOOKUP(B69,'Vtas AS'!$A$1:$B$170,2,0),0)</f>
        <v>2716.1099999999997</v>
      </c>
      <c r="E69" s="113">
        <f>VLOOKUP(B69,Objetivos!$P$3:$Z$164,8,0)</f>
        <v>1799.2</v>
      </c>
      <c r="F69" s="39">
        <f t="shared" ref="F69" si="14">+D69/E69</f>
        <v>1.5096209426411735</v>
      </c>
      <c r="G69" s="44">
        <f>RANK($F69,F68:F69,0)</f>
        <v>1</v>
      </c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</row>
    <row r="70" spans="1:18" ht="15.5" x14ac:dyDescent="0.35">
      <c r="A70" s="24" t="s">
        <v>14</v>
      </c>
      <c r="B70" s="38" t="s">
        <v>63</v>
      </c>
      <c r="C70" s="26" t="s">
        <v>281</v>
      </c>
      <c r="D70" s="114">
        <f>IFERROR(VLOOKUP(B70,'Vtas AS'!$A$1:$B$170,2,0),0)</f>
        <v>4013.9999999999995</v>
      </c>
      <c r="E70" s="114">
        <f>VLOOKUP(B70,Objetivos!$P$3:$Z$164,8,0)</f>
        <v>3896.59</v>
      </c>
      <c r="F70" s="40">
        <f t="shared" ref="F70:F78" si="15">+D70/E70</f>
        <v>1.0301314739297691</v>
      </c>
      <c r="G70" s="45">
        <f>RANK($F70,F70:F71,0)</f>
        <v>1</v>
      </c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</row>
    <row r="71" spans="1:18" ht="15.5" x14ac:dyDescent="0.35">
      <c r="A71" s="24" t="s">
        <v>14</v>
      </c>
      <c r="B71" s="38" t="s">
        <v>64</v>
      </c>
      <c r="C71" s="26" t="s">
        <v>282</v>
      </c>
      <c r="D71" s="114">
        <f>IFERROR(VLOOKUP(B71,'Vtas AS'!$A$1:$B$170,2,0),0)</f>
        <v>3640.1899999999996</v>
      </c>
      <c r="E71" s="114">
        <f>VLOOKUP(B71,Objetivos!$P$3:$Z$164,8,0)</f>
        <v>5396.86</v>
      </c>
      <c r="F71" s="40">
        <f t="shared" si="15"/>
        <v>0.67450146937293165</v>
      </c>
      <c r="G71" s="45">
        <f>RANK($F71,F70:F71,0)</f>
        <v>2</v>
      </c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</row>
    <row r="72" spans="1:18" ht="15.5" x14ac:dyDescent="0.35">
      <c r="A72" s="24" t="s">
        <v>14</v>
      </c>
      <c r="B72" s="38" t="s">
        <v>65</v>
      </c>
      <c r="C72" s="26" t="s">
        <v>283</v>
      </c>
      <c r="D72" s="114">
        <f>IFERROR(VLOOKUP(B72,'Vtas AS'!$A$1:$B$170,2,0),0)</f>
        <v>3085.9900000000007</v>
      </c>
      <c r="E72" s="114">
        <f>VLOOKUP(B72,Objetivos!$P$3:$Z$164,8,0)</f>
        <v>4393.1000000000004</v>
      </c>
      <c r="F72" s="40">
        <f t="shared" si="15"/>
        <v>0.70246295326762431</v>
      </c>
      <c r="G72" s="44">
        <f>RANK($F72,F72:F73,0)</f>
        <v>1</v>
      </c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</row>
    <row r="73" spans="1:18" ht="15.5" x14ac:dyDescent="0.35">
      <c r="A73" s="24" t="s">
        <v>14</v>
      </c>
      <c r="B73" s="38" t="s">
        <v>66</v>
      </c>
      <c r="C73" s="26" t="s">
        <v>284</v>
      </c>
      <c r="D73" s="114">
        <f>IFERROR(VLOOKUP(B73,'Vtas AS'!$A$1:$B$170,2,0),0)</f>
        <v>1877.8200000000002</v>
      </c>
      <c r="E73" s="114">
        <f>VLOOKUP(B73,Objetivos!$P$3:$Z$164,8,0)</f>
        <v>3058.27</v>
      </c>
      <c r="F73" s="40">
        <f t="shared" si="15"/>
        <v>0.61401380519051629</v>
      </c>
      <c r="G73" s="44">
        <f>RANK($F73,F72:F73,0)</f>
        <v>2</v>
      </c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</row>
    <row r="74" spans="1:18" ht="15.5" x14ac:dyDescent="0.35">
      <c r="A74" s="24" t="s">
        <v>14</v>
      </c>
      <c r="B74" s="38" t="s">
        <v>67</v>
      </c>
      <c r="C74" s="26" t="s">
        <v>285</v>
      </c>
      <c r="D74" s="114">
        <f>IFERROR(VLOOKUP(B74,'Vtas AS'!$A$1:$B$170,2,0),0)</f>
        <v>2757.14</v>
      </c>
      <c r="E74" s="114">
        <f>VLOOKUP(B74,Objetivos!$P$3:$Z$164,8,0)</f>
        <v>4211.12</v>
      </c>
      <c r="F74" s="40">
        <f t="shared" si="15"/>
        <v>0.65472843329090602</v>
      </c>
      <c r="G74" s="45">
        <f>RANK($F74,F74:F75,0)</f>
        <v>2</v>
      </c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</row>
    <row r="75" spans="1:18" ht="15.5" x14ac:dyDescent="0.35">
      <c r="A75" s="24" t="s">
        <v>14</v>
      </c>
      <c r="B75" s="38" t="s">
        <v>68</v>
      </c>
      <c r="C75" s="26" t="s">
        <v>286</v>
      </c>
      <c r="D75" s="114">
        <f>IFERROR(VLOOKUP(B75,'Vtas AS'!$A$1:$B$170,2,0),0)</f>
        <v>4282.6400000000003</v>
      </c>
      <c r="E75" s="114">
        <f>VLOOKUP(B75,Objetivos!$P$3:$Z$164,8,0)</f>
        <v>5533.66</v>
      </c>
      <c r="F75" s="40">
        <f t="shared" si="15"/>
        <v>0.7739253947658512</v>
      </c>
      <c r="G75" s="45">
        <f>RANK($F75,F74:F75,0)</f>
        <v>1</v>
      </c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</row>
    <row r="76" spans="1:18" ht="15.5" x14ac:dyDescent="0.35">
      <c r="A76" s="24" t="s">
        <v>14</v>
      </c>
      <c r="B76" s="38" t="s">
        <v>69</v>
      </c>
      <c r="C76" s="26" t="s">
        <v>287</v>
      </c>
      <c r="D76" s="114">
        <f>IFERROR(VLOOKUP(B76,'Vtas AS'!$A$1:$B$170,2,0),0)</f>
        <v>1145.83</v>
      </c>
      <c r="E76" s="114">
        <f>VLOOKUP(B76,Objetivos!$P$3:$Z$164,8,0)</f>
        <v>3468.43</v>
      </c>
      <c r="F76" s="40">
        <f t="shared" si="15"/>
        <v>0.33035984580919897</v>
      </c>
      <c r="G76" s="44">
        <f>RANK($F76,F76:F77,0)</f>
        <v>2</v>
      </c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</row>
    <row r="77" spans="1:18" ht="15.5" x14ac:dyDescent="0.35">
      <c r="A77" s="24" t="s">
        <v>14</v>
      </c>
      <c r="B77" s="38" t="s">
        <v>70</v>
      </c>
      <c r="C77" s="26" t="s">
        <v>288</v>
      </c>
      <c r="D77" s="114">
        <f>IFERROR(VLOOKUP(B77,'Vtas AS'!$A$1:$B$170,2,0),0)</f>
        <v>5868.27</v>
      </c>
      <c r="E77" s="114">
        <f>VLOOKUP(B77,Objetivos!$P$3:$Z$164,8,0)</f>
        <v>4746.66</v>
      </c>
      <c r="F77" s="40">
        <f t="shared" si="15"/>
        <v>1.2362945734474347</v>
      </c>
      <c r="G77" s="44">
        <f>RANK($F77,F76:F77,0)</f>
        <v>1</v>
      </c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</row>
    <row r="78" spans="1:18" ht="15.5" x14ac:dyDescent="0.35">
      <c r="A78" s="24" t="s">
        <v>14</v>
      </c>
      <c r="B78" s="38" t="s">
        <v>175</v>
      </c>
      <c r="C78" s="26" t="s">
        <v>289</v>
      </c>
      <c r="D78" s="114">
        <f>IFERROR(VLOOKUP(B78,'Vtas AS'!$A$1:$B$170,2,0),0)</f>
        <v>5083.3600000000006</v>
      </c>
      <c r="E78" s="114">
        <f>VLOOKUP(B78,Objetivos!$P$3:$Z$164,8,0)</f>
        <v>2486.19</v>
      </c>
      <c r="F78" s="40">
        <f t="shared" si="15"/>
        <v>2.0446385835354501</v>
      </c>
      <c r="G78" s="45">
        <f>RANK($F78,F78:F80,0)</f>
        <v>1</v>
      </c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</row>
    <row r="79" spans="1:18" ht="15.5" x14ac:dyDescent="0.35">
      <c r="A79" s="24" t="s">
        <v>14</v>
      </c>
      <c r="B79" s="38" t="s">
        <v>180</v>
      </c>
      <c r="C79" s="26" t="s">
        <v>290</v>
      </c>
      <c r="D79" s="114">
        <f>IFERROR(VLOOKUP(B79,'Vtas AS'!$A$1:$B$170,2,0),0)</f>
        <v>2211.16</v>
      </c>
      <c r="E79" s="114">
        <f>VLOOKUP(B79,Objetivos!$P$3:$Z$164,8,0)</f>
        <v>1727.02</v>
      </c>
      <c r="F79" s="40">
        <f t="shared" ref="F79:F87" si="16">+D79/E79</f>
        <v>1.2803325960324721</v>
      </c>
      <c r="G79" s="45">
        <f>RANK($F79,F78:F80,0)</f>
        <v>2</v>
      </c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</row>
    <row r="80" spans="1:18" ht="15.5" x14ac:dyDescent="0.35">
      <c r="A80" s="24" t="s">
        <v>14</v>
      </c>
      <c r="B80" s="38" t="s">
        <v>183</v>
      </c>
      <c r="C80" s="26" t="s">
        <v>291</v>
      </c>
      <c r="D80" s="114">
        <f>IFERROR(VLOOKUP(B80,'Vtas AS'!$A$1:$B$170,2,0),0)</f>
        <v>927.46000000000015</v>
      </c>
      <c r="E80" s="114">
        <f>VLOOKUP(B80,Objetivos!$P$3:$Z$164,8,0)</f>
        <v>2608.88</v>
      </c>
      <c r="F80" s="40">
        <f t="shared" si="16"/>
        <v>0.35550121124773854</v>
      </c>
      <c r="G80" s="45">
        <f>RANK($F80,F78:F80,0)</f>
        <v>3</v>
      </c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</row>
    <row r="81" spans="1:18" ht="15.5" x14ac:dyDescent="0.35">
      <c r="A81" s="19" t="s">
        <v>13</v>
      </c>
      <c r="B81" s="37" t="s">
        <v>136</v>
      </c>
      <c r="C81" s="25" t="s">
        <v>292</v>
      </c>
      <c r="D81" s="113">
        <f>IFERROR(VLOOKUP(B81,'Vtas AS'!$A$1:$B$170,2,0),0)</f>
        <v>4783.08</v>
      </c>
      <c r="E81" s="113">
        <f>VLOOKUP(B81,Objetivos!$P$3:$Z$164,8,0)</f>
        <v>6085.58</v>
      </c>
      <c r="F81" s="39">
        <f t="shared" si="16"/>
        <v>0.78596945566404519</v>
      </c>
      <c r="G81" s="44">
        <f>RANK($F81,F81:F82,0)</f>
        <v>2</v>
      </c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</row>
    <row r="82" spans="1:18" ht="15.5" x14ac:dyDescent="0.35">
      <c r="A82" s="19" t="s">
        <v>13</v>
      </c>
      <c r="B82" s="37" t="s">
        <v>137</v>
      </c>
      <c r="C82" s="25" t="s">
        <v>293</v>
      </c>
      <c r="D82" s="113">
        <f>IFERROR(VLOOKUP(B82,'Vtas AS'!$A$1:$B$170,2,0),0)</f>
        <v>4793.21</v>
      </c>
      <c r="E82" s="113">
        <f>VLOOKUP(B82,Objetivos!$P$3:$Z$164,8,0)</f>
        <v>4253.38</v>
      </c>
      <c r="F82" s="39">
        <f t="shared" si="16"/>
        <v>1.1269178864808693</v>
      </c>
      <c r="G82" s="44">
        <f>RANK($F82,F81:F82,0)</f>
        <v>1</v>
      </c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</row>
    <row r="83" spans="1:18" ht="15.5" x14ac:dyDescent="0.35">
      <c r="A83" s="19" t="s">
        <v>13</v>
      </c>
      <c r="B83" s="37" t="s">
        <v>138</v>
      </c>
      <c r="C83" s="25" t="s">
        <v>294</v>
      </c>
      <c r="D83" s="113">
        <f>IFERROR(VLOOKUP(B83,'Vtas AS'!$A$1:$B$170,2,0),0)</f>
        <v>2117.2200000000007</v>
      </c>
      <c r="E83" s="113">
        <f>VLOOKUP(B83,Objetivos!$P$3:$Z$164,8,0)</f>
        <v>4569.49</v>
      </c>
      <c r="F83" s="39">
        <f t="shared" si="16"/>
        <v>0.46333835942304302</v>
      </c>
      <c r="G83" s="45">
        <f>RANK($F83,F83:F84,0)</f>
        <v>2</v>
      </c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</row>
    <row r="84" spans="1:18" ht="15.5" x14ac:dyDescent="0.35">
      <c r="A84" s="19" t="s">
        <v>13</v>
      </c>
      <c r="B84" s="37" t="s">
        <v>139</v>
      </c>
      <c r="C84" s="25" t="s">
        <v>295</v>
      </c>
      <c r="D84" s="113">
        <f>IFERROR(VLOOKUP(B84,'Vtas AS'!$A$1:$B$170,2,0),0)</f>
        <v>4820.9699999999993</v>
      </c>
      <c r="E84" s="113">
        <f>VLOOKUP(B84,Objetivos!$P$3:$Z$164,8,0)</f>
        <v>6481.31</v>
      </c>
      <c r="F84" s="39">
        <f t="shared" si="16"/>
        <v>0.74382647952342951</v>
      </c>
      <c r="G84" s="45">
        <f>RANK($F84,F83:F84,0)</f>
        <v>1</v>
      </c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</row>
    <row r="85" spans="1:18" ht="15.5" x14ac:dyDescent="0.35">
      <c r="A85" s="19" t="s">
        <v>13</v>
      </c>
      <c r="B85" s="37" t="s">
        <v>140</v>
      </c>
      <c r="C85" s="25" t="s">
        <v>296</v>
      </c>
      <c r="D85" s="113">
        <f>IFERROR(VLOOKUP(B85,'Vtas AS'!$A$1:$B$170,2,0),0)</f>
        <v>2654.0700000000006</v>
      </c>
      <c r="E85" s="113">
        <f>VLOOKUP(B85,Objetivos!$P$3:$Z$164,8,0)</f>
        <v>4011.39</v>
      </c>
      <c r="F85" s="39">
        <f t="shared" si="16"/>
        <v>0.66163349861270049</v>
      </c>
      <c r="G85" s="44">
        <f>RANK($F85,F85:F86,0)</f>
        <v>2</v>
      </c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</row>
    <row r="86" spans="1:18" ht="15.5" x14ac:dyDescent="0.35">
      <c r="A86" s="19" t="s">
        <v>13</v>
      </c>
      <c r="B86" s="37" t="s">
        <v>141</v>
      </c>
      <c r="C86" s="25" t="s">
        <v>297</v>
      </c>
      <c r="D86" s="113">
        <f>IFERROR(VLOOKUP(B86,'Vtas AS'!$A$1:$B$170,2,0),0)</f>
        <v>4492.1500000000005</v>
      </c>
      <c r="E86" s="113">
        <f>VLOOKUP(B86,Objetivos!$P$3:$Z$164,8,0)</f>
        <v>5154.1400000000003</v>
      </c>
      <c r="F86" s="39">
        <f t="shared" si="16"/>
        <v>0.87156150201585525</v>
      </c>
      <c r="G86" s="44">
        <f>RANK($F86,F85:F86,0)</f>
        <v>1</v>
      </c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</row>
    <row r="87" spans="1:18" ht="15.5" x14ac:dyDescent="0.35">
      <c r="A87" s="19" t="s">
        <v>13</v>
      </c>
      <c r="B87" s="37" t="s">
        <v>142</v>
      </c>
      <c r="C87" s="25" t="s">
        <v>298</v>
      </c>
      <c r="D87" s="113">
        <f>IFERROR(VLOOKUP(B87,'Vtas AS'!$A$1:$B$170,2,0),0)</f>
        <v>1952.7000000000003</v>
      </c>
      <c r="E87" s="113">
        <f>VLOOKUP(B87,Objetivos!$P$3:$Z$164,8,0)</f>
        <v>4773.1499999999996</v>
      </c>
      <c r="F87" s="39">
        <f t="shared" si="16"/>
        <v>0.40910090820527334</v>
      </c>
      <c r="G87" s="45">
        <f>RANK($F87,F87:F88,0)</f>
        <v>2</v>
      </c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</row>
    <row r="88" spans="1:18" ht="15.5" x14ac:dyDescent="0.35">
      <c r="A88" s="19" t="s">
        <v>13</v>
      </c>
      <c r="B88" s="37" t="s">
        <v>143</v>
      </c>
      <c r="C88" s="25" t="s">
        <v>299</v>
      </c>
      <c r="D88" s="113">
        <f>IFERROR(VLOOKUP(B88,'Vtas AS'!$A$1:$B$170,2,0),0)</f>
        <v>6147.76</v>
      </c>
      <c r="E88" s="113">
        <f>VLOOKUP(B88,Objetivos!$P$3:$Z$164,8,0)</f>
        <v>5430.53</v>
      </c>
      <c r="F88" s="39">
        <f t="shared" ref="F88:F157" si="17">+D88/E88</f>
        <v>1.1320736650013903</v>
      </c>
      <c r="G88" s="45">
        <f>RANK($F88,F87:F88,0)</f>
        <v>1</v>
      </c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</row>
    <row r="89" spans="1:18" ht="15.5" x14ac:dyDescent="0.35">
      <c r="A89" s="19" t="s">
        <v>13</v>
      </c>
      <c r="B89" s="37" t="s">
        <v>144</v>
      </c>
      <c r="C89" s="25" t="s">
        <v>300</v>
      </c>
      <c r="D89" s="113">
        <f>IFERROR(VLOOKUP(B89,'Vtas AS'!$A$1:$B$170,2,0),0)</f>
        <v>4310.2699999999995</v>
      </c>
      <c r="E89" s="113">
        <f>VLOOKUP(B89,Objetivos!$P$3:$Z$164,8,0)</f>
        <v>5319.3</v>
      </c>
      <c r="F89" s="39">
        <f t="shared" si="17"/>
        <v>0.81030774725997767</v>
      </c>
      <c r="G89" s="44">
        <f>RANK($F89,F89:F90,0)</f>
        <v>2</v>
      </c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</row>
    <row r="90" spans="1:18" ht="15.5" x14ac:dyDescent="0.35">
      <c r="A90" s="19" t="s">
        <v>13</v>
      </c>
      <c r="B90" s="37" t="s">
        <v>182</v>
      </c>
      <c r="C90" s="25" t="s">
        <v>302</v>
      </c>
      <c r="D90" s="113">
        <f>IFERROR(VLOOKUP(B90,'Vtas AS'!$A$1:$B$170,2,0),0)</f>
        <v>2649.1699999999996</v>
      </c>
      <c r="E90" s="113">
        <f>VLOOKUP(B90,Objetivos!$P$3:$Z$164,8,0)</f>
        <v>2593.31</v>
      </c>
      <c r="F90" s="39">
        <f t="shared" si="17"/>
        <v>1.0215400395633378</v>
      </c>
      <c r="G90" s="44">
        <f>RANK($F90,F89:F90,0)</f>
        <v>1</v>
      </c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</row>
    <row r="91" spans="1:18" ht="15.5" x14ac:dyDescent="0.35">
      <c r="A91" s="19" t="s">
        <v>13</v>
      </c>
      <c r="B91" s="37" t="s">
        <v>145</v>
      </c>
      <c r="C91" s="25" t="s">
        <v>301</v>
      </c>
      <c r="D91" s="113">
        <f>IFERROR(VLOOKUP(B91,'Vtas AS'!$A$1:$B$170,2,0),0)</f>
        <v>2178.73</v>
      </c>
      <c r="E91" s="113">
        <f>VLOOKUP(B91,Objetivos!$P$3:$Z$164,8,0)</f>
        <v>3112</v>
      </c>
      <c r="F91" s="39">
        <f t="shared" ref="F91" si="18">+D91/E91</f>
        <v>0.70010604113110542</v>
      </c>
      <c r="G91" s="45">
        <f>RANK($F91,F91:F92,0)</f>
        <v>1</v>
      </c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</row>
    <row r="92" spans="1:18" ht="15.5" x14ac:dyDescent="0.35">
      <c r="A92" s="19" t="s">
        <v>13</v>
      </c>
      <c r="B92" s="37" t="s">
        <v>701</v>
      </c>
      <c r="C92" s="25" t="s">
        <v>711</v>
      </c>
      <c r="D92" s="113">
        <f>IFERROR(VLOOKUP(B92,'Vtas AS'!$A$1:$B$170,2,0),0)</f>
        <v>595.86</v>
      </c>
      <c r="E92" s="113">
        <f>VLOOKUP(B92,Objetivos!$P$3:$Z$164,8,0)</f>
        <v>1792</v>
      </c>
      <c r="F92" s="39">
        <f t="shared" ref="F92" si="19">+D92/E92</f>
        <v>0.33251116071428571</v>
      </c>
      <c r="G92" s="45">
        <f>RANK($F92,F91:F92,0)</f>
        <v>2</v>
      </c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</row>
    <row r="93" spans="1:18" ht="15.5" x14ac:dyDescent="0.35">
      <c r="A93" s="24" t="s">
        <v>213</v>
      </c>
      <c r="B93" s="38" t="s">
        <v>103</v>
      </c>
      <c r="C93" s="26" t="s">
        <v>303</v>
      </c>
      <c r="D93" s="114">
        <f>IFERROR(VLOOKUP(B93,'Vtas AS'!$A$1:$B$170,2,0),0)</f>
        <v>1156.8500000000001</v>
      </c>
      <c r="E93" s="114">
        <f>VLOOKUP(B93,Objetivos!$P$3:$Z$164,8,0)</f>
        <v>3202.75</v>
      </c>
      <c r="F93" s="40">
        <f t="shared" si="17"/>
        <v>0.36120521426898761</v>
      </c>
      <c r="G93" s="45">
        <f>RANK($F93,F93:F94,0)</f>
        <v>2</v>
      </c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</row>
    <row r="94" spans="1:18" ht="15.5" x14ac:dyDescent="0.35">
      <c r="A94" s="24" t="s">
        <v>213</v>
      </c>
      <c r="B94" s="38" t="s">
        <v>104</v>
      </c>
      <c r="C94" s="26" t="s">
        <v>304</v>
      </c>
      <c r="D94" s="115">
        <f>IFERROR(VLOOKUP(B94,'Vtas AS'!$A$1:$B$170,2,0),0)</f>
        <v>7341.5999999999995</v>
      </c>
      <c r="E94" s="115">
        <f>VLOOKUP(B94,Objetivos!$P$3:$Z$164,8,0)</f>
        <v>7194.64</v>
      </c>
      <c r="F94" s="40">
        <f t="shared" si="17"/>
        <v>1.0204263173695973</v>
      </c>
      <c r="G94" s="46">
        <f>RANK($F94,F93:F94,0)</f>
        <v>1</v>
      </c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</row>
    <row r="95" spans="1:18" ht="15.5" x14ac:dyDescent="0.35">
      <c r="A95" s="24" t="s">
        <v>213</v>
      </c>
      <c r="B95" s="38" t="s">
        <v>105</v>
      </c>
      <c r="C95" s="26" t="s">
        <v>305</v>
      </c>
      <c r="D95" s="115">
        <f>IFERROR(VLOOKUP(B95,'Vtas AS'!$A$1:$B$170,2,0),0)</f>
        <v>4378.6100000000006</v>
      </c>
      <c r="E95" s="115">
        <f>VLOOKUP(B95,Objetivos!$P$3:$Z$164,8,0)</f>
        <v>4763.12</v>
      </c>
      <c r="F95" s="40">
        <f t="shared" si="17"/>
        <v>0.91927350140244224</v>
      </c>
      <c r="G95" s="47">
        <f>RANK($F95,F95:F96,0)</f>
        <v>1</v>
      </c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</row>
    <row r="96" spans="1:18" ht="15.5" x14ac:dyDescent="0.35">
      <c r="A96" s="24" t="s">
        <v>213</v>
      </c>
      <c r="B96" s="38" t="s">
        <v>92</v>
      </c>
      <c r="C96" s="26" t="s">
        <v>306</v>
      </c>
      <c r="D96" s="115">
        <f>IFERROR(VLOOKUP(B96,'Vtas AS'!$A$1:$B$170,2,0),0)</f>
        <v>1687.93</v>
      </c>
      <c r="E96" s="115">
        <f>VLOOKUP(B96,Objetivos!$P$3:$Z$164,8,0)</f>
        <v>2163.7600000000002</v>
      </c>
      <c r="F96" s="40">
        <f t="shared" si="17"/>
        <v>0.78009113764927718</v>
      </c>
      <c r="G96" s="47">
        <f>RANK($F96,F95:F96,0)</f>
        <v>2</v>
      </c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</row>
    <row r="97" spans="1:18" ht="15.5" x14ac:dyDescent="0.35">
      <c r="A97" s="24" t="s">
        <v>213</v>
      </c>
      <c r="B97" s="38" t="s">
        <v>93</v>
      </c>
      <c r="C97" s="24" t="s">
        <v>307</v>
      </c>
      <c r="D97" s="114">
        <f>IFERROR(VLOOKUP(B97,'Vtas AS'!$A$1:$B$170,2,0),0)</f>
        <v>4982.9400000000005</v>
      </c>
      <c r="E97" s="114">
        <f>VLOOKUP(B97,Objetivos!$P$3:$Z$164,8,0)</f>
        <v>6515.66</v>
      </c>
      <c r="F97" s="40">
        <f t="shared" si="17"/>
        <v>0.76476366170119381</v>
      </c>
      <c r="G97" s="45">
        <f>RANK($F97,F97:F98,0)</f>
        <v>1</v>
      </c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</row>
    <row r="98" spans="1:18" ht="15.5" x14ac:dyDescent="0.35">
      <c r="A98" s="24" t="s">
        <v>213</v>
      </c>
      <c r="B98" s="38" t="s">
        <v>106</v>
      </c>
      <c r="C98" s="24" t="s">
        <v>308</v>
      </c>
      <c r="D98" s="114">
        <f>IFERROR(VLOOKUP(B98,'Vtas AS'!$A$1:$B$170,2,0),0)</f>
        <v>773.73</v>
      </c>
      <c r="E98" s="114">
        <f>VLOOKUP(B98,Objetivos!$P$3:$Z$164,8,0)</f>
        <v>2948.85</v>
      </c>
      <c r="F98" s="40">
        <f t="shared" si="17"/>
        <v>0.26238364108042117</v>
      </c>
      <c r="G98" s="45">
        <f>RANK($F98,F97:F98,0)</f>
        <v>2</v>
      </c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</row>
    <row r="99" spans="1:18" ht="15.5" x14ac:dyDescent="0.35">
      <c r="A99" s="24" t="s">
        <v>213</v>
      </c>
      <c r="B99" s="38" t="s">
        <v>94</v>
      </c>
      <c r="C99" s="24" t="s">
        <v>309</v>
      </c>
      <c r="D99" s="114">
        <f>IFERROR(VLOOKUP(B99,'Vtas AS'!$A$1:$B$170,2,0),0)</f>
        <v>2972.1199999999994</v>
      </c>
      <c r="E99" s="114">
        <f>VLOOKUP(B99,Objetivos!$P$3:$Z$164,8,0)</f>
        <v>4671.18</v>
      </c>
      <c r="F99" s="40">
        <f t="shared" si="17"/>
        <v>0.63626749557927531</v>
      </c>
      <c r="G99" s="44">
        <f>RANK($F99,F99:F100,0)</f>
        <v>2</v>
      </c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</row>
    <row r="100" spans="1:18" ht="15.5" x14ac:dyDescent="0.35">
      <c r="A100" s="24" t="s">
        <v>213</v>
      </c>
      <c r="B100" s="38" t="s">
        <v>107</v>
      </c>
      <c r="C100" s="24" t="s">
        <v>310</v>
      </c>
      <c r="D100" s="114">
        <f>IFERROR(VLOOKUP(B100,'Vtas AS'!$A$1:$B$170,2,0),0)</f>
        <v>3993.7100000000009</v>
      </c>
      <c r="E100" s="114">
        <f>VLOOKUP(B100,Objetivos!$P$3:$Z$164,8,0)</f>
        <v>4224.45</v>
      </c>
      <c r="F100" s="40">
        <f t="shared" si="17"/>
        <v>0.94537987193599193</v>
      </c>
      <c r="G100" s="44">
        <f>RANK($F100,F99:F100,0)</f>
        <v>1</v>
      </c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</row>
    <row r="101" spans="1:18" ht="15.5" x14ac:dyDescent="0.35">
      <c r="A101" s="24" t="s">
        <v>213</v>
      </c>
      <c r="B101" s="38" t="s">
        <v>108</v>
      </c>
      <c r="C101" s="24" t="s">
        <v>311</v>
      </c>
      <c r="D101" s="114">
        <f>IFERROR(VLOOKUP(B101,'Vtas AS'!$A$1:$B$170,2,0),0)</f>
        <v>2419.2900000000004</v>
      </c>
      <c r="E101" s="114">
        <f>VLOOKUP(B101,Objetivos!$P$3:$Z$164,8,0)</f>
        <v>3016.64</v>
      </c>
      <c r="F101" s="40">
        <f t="shared" si="17"/>
        <v>0.8019816749761326</v>
      </c>
      <c r="G101" s="45">
        <f>RANK($F101,F101:F102,0)</f>
        <v>2</v>
      </c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</row>
    <row r="102" spans="1:18" ht="15.5" x14ac:dyDescent="0.35">
      <c r="A102" s="24" t="s">
        <v>213</v>
      </c>
      <c r="B102" s="38" t="s">
        <v>109</v>
      </c>
      <c r="C102" s="24" t="s">
        <v>312</v>
      </c>
      <c r="D102" s="114">
        <f>IFERROR(VLOOKUP(B102,'Vtas AS'!$A$1:$B$170,2,0),0)</f>
        <v>3183.1600000000008</v>
      </c>
      <c r="E102" s="114">
        <f>VLOOKUP(B102,Objetivos!$P$3:$Z$164,8,0)</f>
        <v>3161.52</v>
      </c>
      <c r="F102" s="40">
        <f t="shared" si="17"/>
        <v>1.0068448088261346</v>
      </c>
      <c r="G102" s="45">
        <f>RANK($F102,F101:F102,0)</f>
        <v>1</v>
      </c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</row>
    <row r="103" spans="1:18" ht="15.5" x14ac:dyDescent="0.35">
      <c r="A103" s="19" t="s">
        <v>8</v>
      </c>
      <c r="B103" s="37" t="s">
        <v>123</v>
      </c>
      <c r="C103" s="19" t="s">
        <v>313</v>
      </c>
      <c r="D103" s="113">
        <f>IFERROR(VLOOKUP(B103,'Vtas AS'!$A$1:$B$170,2,0),0)</f>
        <v>4067.0200000000004</v>
      </c>
      <c r="E103" s="113">
        <f>VLOOKUP(B103,Objetivos!$P$3:$Z$164,8,0)</f>
        <v>5754.37</v>
      </c>
      <c r="F103" s="39">
        <f t="shared" si="17"/>
        <v>0.70677068036987556</v>
      </c>
      <c r="G103" s="44">
        <f>RANK($F103,F103:F104,0)</f>
        <v>1</v>
      </c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</row>
    <row r="104" spans="1:18" ht="15.5" x14ac:dyDescent="0.35">
      <c r="A104" s="19" t="s">
        <v>8</v>
      </c>
      <c r="B104" s="37" t="s">
        <v>124</v>
      </c>
      <c r="C104" s="19" t="s">
        <v>314</v>
      </c>
      <c r="D104" s="113">
        <f>IFERROR(VLOOKUP(B104,'Vtas AS'!$A$1:$B$170,2,0),0)</f>
        <v>4099.17</v>
      </c>
      <c r="E104" s="113">
        <f>VLOOKUP(B104,Objetivos!$P$3:$Z$164,8,0)</f>
        <v>6029.39</v>
      </c>
      <c r="F104" s="39">
        <f t="shared" si="17"/>
        <v>0.67986479560950608</v>
      </c>
      <c r="G104" s="44">
        <f>RANK($F104,F103:F104,0)</f>
        <v>2</v>
      </c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</row>
    <row r="105" spans="1:18" ht="15.5" x14ac:dyDescent="0.35">
      <c r="A105" s="19" t="s">
        <v>8</v>
      </c>
      <c r="B105" s="37" t="s">
        <v>125</v>
      </c>
      <c r="C105" s="19" t="s">
        <v>315</v>
      </c>
      <c r="D105" s="113">
        <f>IFERROR(VLOOKUP(B105,'Vtas AS'!$A$1:$B$170,2,0),0)</f>
        <v>3331.6200000000003</v>
      </c>
      <c r="E105" s="113">
        <f>VLOOKUP(B105,Objetivos!$P$3:$Z$164,8,0)</f>
        <v>5470.14</v>
      </c>
      <c r="F105" s="39">
        <f t="shared" si="17"/>
        <v>0.60905570972589373</v>
      </c>
      <c r="G105" s="45">
        <f>RANK($F105,F105:F106,0)</f>
        <v>1</v>
      </c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</row>
    <row r="106" spans="1:18" ht="15.5" x14ac:dyDescent="0.35">
      <c r="A106" s="19" t="s">
        <v>8</v>
      </c>
      <c r="B106" s="37" t="s">
        <v>126</v>
      </c>
      <c r="C106" s="19" t="s">
        <v>316</v>
      </c>
      <c r="D106" s="113">
        <f>IFERROR(VLOOKUP(B106,'Vtas AS'!$A$1:$B$170,2,0),0)</f>
        <v>2762.37</v>
      </c>
      <c r="E106" s="113">
        <f>VLOOKUP(B106,Objetivos!$P$3:$Z$164,8,0)</f>
        <v>5298.86</v>
      </c>
      <c r="F106" s="39">
        <f t="shared" si="17"/>
        <v>0.52131401848699532</v>
      </c>
      <c r="G106" s="45">
        <f>RANK($F106,F105:F106,0)</f>
        <v>2</v>
      </c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</row>
    <row r="107" spans="1:18" ht="15.5" x14ac:dyDescent="0.35">
      <c r="A107" s="19" t="s">
        <v>8</v>
      </c>
      <c r="B107" s="37" t="s">
        <v>127</v>
      </c>
      <c r="C107" s="19" t="s">
        <v>317</v>
      </c>
      <c r="D107" s="113">
        <f>IFERROR(VLOOKUP(B107,'Vtas AS'!$A$1:$B$170,2,0),0)</f>
        <v>1134.04</v>
      </c>
      <c r="E107" s="113">
        <f>VLOOKUP(B107,Objetivos!$P$3:$Z$164,8,0)</f>
        <v>3069.71</v>
      </c>
      <c r="F107" s="39">
        <f t="shared" si="17"/>
        <v>0.36942903401298494</v>
      </c>
      <c r="G107" s="44">
        <f>RANK($F107,F107:F108,0)</f>
        <v>2</v>
      </c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</row>
    <row r="108" spans="1:18" ht="13.9" customHeight="1" x14ac:dyDescent="0.35">
      <c r="A108" s="19" t="s">
        <v>8</v>
      </c>
      <c r="B108" s="37" t="s">
        <v>128</v>
      </c>
      <c r="C108" s="19" t="s">
        <v>318</v>
      </c>
      <c r="D108" s="113">
        <f>IFERROR(VLOOKUP(B108,'Vtas AS'!$A$1:$B$170,2,0),0)</f>
        <v>5419.3300000000008</v>
      </c>
      <c r="E108" s="113">
        <f>VLOOKUP(B108,Objetivos!$P$3:$Z$164,8,0)</f>
        <v>6705.79</v>
      </c>
      <c r="F108" s="39">
        <f t="shared" si="17"/>
        <v>0.80815683163355856</v>
      </c>
      <c r="G108" s="44">
        <f>RANK($F108,F107:F108,0)</f>
        <v>1</v>
      </c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</row>
    <row r="109" spans="1:18" ht="15.5" x14ac:dyDescent="0.35">
      <c r="A109" s="19" t="s">
        <v>8</v>
      </c>
      <c r="B109" s="37" t="s">
        <v>129</v>
      </c>
      <c r="C109" s="19" t="s">
        <v>319</v>
      </c>
      <c r="D109" s="113">
        <f>IFERROR(VLOOKUP(B109,'Vtas AS'!$A$1:$B$170,2,0),0)</f>
        <v>5156.7800000000007</v>
      </c>
      <c r="E109" s="113">
        <f>VLOOKUP(B109,Objetivos!$P$3:$Z$164,8,0)</f>
        <v>5507.12</v>
      </c>
      <c r="F109" s="39">
        <f t="shared" si="17"/>
        <v>0.93638417176309952</v>
      </c>
      <c r="G109" s="45">
        <f>RANK($F109,F109:F110,0)</f>
        <v>1</v>
      </c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</row>
    <row r="110" spans="1:18" ht="15.5" x14ac:dyDescent="0.35">
      <c r="A110" s="19" t="s">
        <v>8</v>
      </c>
      <c r="B110" s="37" t="s">
        <v>130</v>
      </c>
      <c r="C110" s="19" t="s">
        <v>320</v>
      </c>
      <c r="D110" s="113">
        <f>IFERROR(VLOOKUP(B110,'Vtas AS'!$A$1:$B$170,2,0),0)</f>
        <v>1691.9</v>
      </c>
      <c r="E110" s="113">
        <f>VLOOKUP(B110,Objetivos!$P$3:$Z$164,8,0)</f>
        <v>3425.47</v>
      </c>
      <c r="F110" s="39">
        <f t="shared" si="17"/>
        <v>0.49391762298312353</v>
      </c>
      <c r="G110" s="45">
        <f>RANK($F110,F109:F110,0)</f>
        <v>2</v>
      </c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</row>
    <row r="111" spans="1:18" ht="15.5" x14ac:dyDescent="0.35">
      <c r="A111" s="19" t="s">
        <v>8</v>
      </c>
      <c r="B111" s="37" t="s">
        <v>131</v>
      </c>
      <c r="C111" s="19" t="s">
        <v>321</v>
      </c>
      <c r="D111" s="113">
        <f>IFERROR(VLOOKUP(B111,'Vtas AS'!$A$1:$B$170,2,0),0)</f>
        <v>2107.0800000000004</v>
      </c>
      <c r="E111" s="113">
        <f>VLOOKUP(B111,Objetivos!$P$3:$Z$164,8,0)</f>
        <v>3825.28</v>
      </c>
      <c r="F111" s="39">
        <f t="shared" si="17"/>
        <v>0.55083026601974239</v>
      </c>
      <c r="G111" s="44">
        <f>RANK($F111,F111:F112,0)</f>
        <v>1</v>
      </c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</row>
    <row r="112" spans="1:18" ht="15.5" x14ac:dyDescent="0.35">
      <c r="A112" s="19" t="s">
        <v>8</v>
      </c>
      <c r="B112" s="37" t="s">
        <v>132</v>
      </c>
      <c r="C112" s="19" t="s">
        <v>322</v>
      </c>
      <c r="D112" s="113">
        <f>IFERROR(VLOOKUP(B112,'Vtas AS'!$A$1:$B$170,2,0),0)</f>
        <v>2253.31</v>
      </c>
      <c r="E112" s="113">
        <f>VLOOKUP(B112,Objetivos!$P$3:$Z$164,8,0)</f>
        <v>5245.68</v>
      </c>
      <c r="F112" s="39">
        <f t="shared" si="17"/>
        <v>0.42955536746427531</v>
      </c>
      <c r="G112" s="44">
        <f>RANK($F112,F111:F112,0)</f>
        <v>2</v>
      </c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</row>
    <row r="113" spans="1:18" ht="15.5" x14ac:dyDescent="0.35">
      <c r="A113" s="19" t="s">
        <v>8</v>
      </c>
      <c r="B113" s="37" t="s">
        <v>133</v>
      </c>
      <c r="C113" s="19" t="s">
        <v>323</v>
      </c>
      <c r="D113" s="113">
        <f>IFERROR(VLOOKUP(B113,'Vtas AS'!$A$1:$B$170,2,0),0)</f>
        <v>7068.05</v>
      </c>
      <c r="E113" s="113">
        <f>VLOOKUP(B113,Objetivos!$P$3:$Z$164,8,0)</f>
        <v>4928.99</v>
      </c>
      <c r="F113" s="39">
        <f t="shared" si="17"/>
        <v>1.4339753174585463</v>
      </c>
      <c r="G113" s="45">
        <f>RANK($F113,F113:F114,0)</f>
        <v>1</v>
      </c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</row>
    <row r="114" spans="1:18" ht="15.5" x14ac:dyDescent="0.35">
      <c r="A114" s="19" t="s">
        <v>8</v>
      </c>
      <c r="B114" s="37" t="s">
        <v>134</v>
      </c>
      <c r="C114" s="19" t="s">
        <v>324</v>
      </c>
      <c r="D114" s="113">
        <f>IFERROR(VLOOKUP(B114,'Vtas AS'!$A$1:$B$170,2,0),0)</f>
        <v>1130.1200000000001</v>
      </c>
      <c r="E114" s="113">
        <f>VLOOKUP(B114,Objetivos!$P$3:$Z$164,8,0)</f>
        <v>3555.73</v>
      </c>
      <c r="F114" s="39">
        <f t="shared" si="17"/>
        <v>0.31783065643341879</v>
      </c>
      <c r="G114" s="45">
        <f>RANK($F114,F113:F114,0)</f>
        <v>2</v>
      </c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</row>
    <row r="115" spans="1:18" ht="15.5" x14ac:dyDescent="0.35">
      <c r="A115" s="19" t="s">
        <v>8</v>
      </c>
      <c r="B115" s="37" t="s">
        <v>185</v>
      </c>
      <c r="C115" s="19" t="s">
        <v>325</v>
      </c>
      <c r="D115" s="113">
        <f>IFERROR(VLOOKUP(B115,'Vtas AS'!$A$1:$B$170,2,0),0)</f>
        <v>4913.6799999999994</v>
      </c>
      <c r="E115" s="113">
        <f>VLOOKUP(B115,Objetivos!$P$3:$Z$164,8,0)</f>
        <v>1677.38</v>
      </c>
      <c r="F115" s="39">
        <f t="shared" si="17"/>
        <v>2.9293779584828714</v>
      </c>
      <c r="G115" s="44">
        <f>RANK($F115,F115:F116,0)</f>
        <v>1</v>
      </c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</row>
    <row r="116" spans="1:18" ht="15.5" x14ac:dyDescent="0.35">
      <c r="A116" s="19" t="s">
        <v>8</v>
      </c>
      <c r="B116" s="37" t="s">
        <v>611</v>
      </c>
      <c r="C116" s="19" t="s">
        <v>692</v>
      </c>
      <c r="D116" s="113">
        <f>IFERROR(VLOOKUP(B116,'Vtas AS'!$A$1:$B$170,2,0),0)</f>
        <v>1636.7</v>
      </c>
      <c r="E116" s="113">
        <f>VLOOKUP(B116,Objetivos!$P$3:$Z$164,8,0)</f>
        <v>1754.66</v>
      </c>
      <c r="F116" s="39">
        <f t="shared" ref="F116" si="20">+D116/E116</f>
        <v>0.93277330081041343</v>
      </c>
      <c r="G116" s="44">
        <f>RANK($F116,F115:F116,0)</f>
        <v>2</v>
      </c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</row>
    <row r="117" spans="1:18" ht="15.5" x14ac:dyDescent="0.35">
      <c r="A117" s="24" t="s">
        <v>11</v>
      </c>
      <c r="B117" s="38" t="s">
        <v>26</v>
      </c>
      <c r="C117" s="24" t="s">
        <v>326</v>
      </c>
      <c r="D117" s="114">
        <f>IFERROR(VLOOKUP(B117,'Vtas AS'!$A$1:$B$170,2,0),0)</f>
        <v>8104.8100000000022</v>
      </c>
      <c r="E117" s="114">
        <f>VLOOKUP(B117,Objetivos!$P$3:$Z$164,8,0)</f>
        <v>7711.97</v>
      </c>
      <c r="F117" s="40">
        <f t="shared" si="17"/>
        <v>1.0509389948353018</v>
      </c>
      <c r="G117" s="45">
        <f>RANK($F117,F117:F118,0)</f>
        <v>1</v>
      </c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</row>
    <row r="118" spans="1:18" ht="15.5" x14ac:dyDescent="0.35">
      <c r="A118" s="24" t="s">
        <v>11</v>
      </c>
      <c r="B118" s="38" t="s">
        <v>27</v>
      </c>
      <c r="C118" s="24" t="s">
        <v>327</v>
      </c>
      <c r="D118" s="114">
        <f>IFERROR(VLOOKUP(B118,'Vtas AS'!$A$1:$B$170,2,0),0)</f>
        <v>2522.4299999999998</v>
      </c>
      <c r="E118" s="114">
        <f>VLOOKUP(B118,Objetivos!$P$3:$Z$164,8,0)</f>
        <v>6349.62</v>
      </c>
      <c r="F118" s="40">
        <f t="shared" si="17"/>
        <v>0.39725684371663184</v>
      </c>
      <c r="G118" s="45">
        <f>RANK($F118,F117:F118,0)</f>
        <v>2</v>
      </c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</row>
    <row r="119" spans="1:18" ht="15.5" x14ac:dyDescent="0.35">
      <c r="A119" s="24" t="s">
        <v>11</v>
      </c>
      <c r="B119" s="38" t="s">
        <v>28</v>
      </c>
      <c r="C119" s="24" t="s">
        <v>328</v>
      </c>
      <c r="D119" s="114">
        <f>IFERROR(VLOOKUP(B119,'Vtas AS'!$A$1:$B$170,2,0),0)</f>
        <v>1282.33</v>
      </c>
      <c r="E119" s="114">
        <f>VLOOKUP(B119,Objetivos!$P$3:$Z$164,8,0)</f>
        <v>3697.7</v>
      </c>
      <c r="F119" s="40">
        <f t="shared" si="17"/>
        <v>0.34679124861400329</v>
      </c>
      <c r="G119" s="44">
        <f>RANK($F119,F119:F120,0)</f>
        <v>1</v>
      </c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</row>
    <row r="120" spans="1:18" ht="15.5" x14ac:dyDescent="0.35">
      <c r="A120" s="24" t="s">
        <v>11</v>
      </c>
      <c r="B120" s="38" t="s">
        <v>29</v>
      </c>
      <c r="C120" s="24" t="s">
        <v>329</v>
      </c>
      <c r="D120" s="114">
        <f>IFERROR(VLOOKUP(B120,'Vtas AS'!$A$1:$B$170,2,0),0)</f>
        <v>1423.53</v>
      </c>
      <c r="E120" s="114">
        <f>VLOOKUP(B120,Objetivos!$P$3:$Z$164,8,0)</f>
        <v>5620.02</v>
      </c>
      <c r="F120" s="40">
        <f t="shared" si="17"/>
        <v>0.25329625161476294</v>
      </c>
      <c r="G120" s="44">
        <f>RANK($F120,F119:F120,0)</f>
        <v>2</v>
      </c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</row>
    <row r="121" spans="1:18" ht="15.5" x14ac:dyDescent="0.35">
      <c r="A121" s="24" t="s">
        <v>11</v>
      </c>
      <c r="B121" s="38" t="s">
        <v>30</v>
      </c>
      <c r="C121" s="24" t="s">
        <v>330</v>
      </c>
      <c r="D121" s="114">
        <f>IFERROR(VLOOKUP(B121,'Vtas AS'!$A$1:$B$170,2,0),0)</f>
        <v>4938.3100000000004</v>
      </c>
      <c r="E121" s="114">
        <f>VLOOKUP(B121,Objetivos!$P$3:$Z$164,8,0)</f>
        <v>3454.19</v>
      </c>
      <c r="F121" s="40">
        <f t="shared" si="17"/>
        <v>1.4296578937464355</v>
      </c>
      <c r="G121" s="45">
        <f>RANK($F121,F121:F122,0)</f>
        <v>1</v>
      </c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</row>
    <row r="122" spans="1:18" ht="15.5" x14ac:dyDescent="0.35">
      <c r="A122" s="24" t="s">
        <v>11</v>
      </c>
      <c r="B122" s="38" t="s">
        <v>31</v>
      </c>
      <c r="C122" s="24" t="s">
        <v>331</v>
      </c>
      <c r="D122" s="114">
        <f>IFERROR(VLOOKUP(B122,'Vtas AS'!$A$1:$B$170,2,0),0)</f>
        <v>4821.4100000000017</v>
      </c>
      <c r="E122" s="114">
        <f>VLOOKUP(B122,Objetivos!$P$3:$Z$164,8,0)</f>
        <v>5922.24</v>
      </c>
      <c r="F122" s="40">
        <f t="shared" si="17"/>
        <v>0.81411931971686424</v>
      </c>
      <c r="G122" s="45">
        <f>RANK($F122,F121:F122,0)</f>
        <v>2</v>
      </c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</row>
    <row r="123" spans="1:18" ht="15.5" x14ac:dyDescent="0.35">
      <c r="A123" s="24" t="s">
        <v>11</v>
      </c>
      <c r="B123" s="38" t="s">
        <v>32</v>
      </c>
      <c r="C123" s="24" t="s">
        <v>332</v>
      </c>
      <c r="D123" s="114">
        <f>IFERROR(VLOOKUP(B123,'Vtas AS'!$A$1:$B$170,2,0),0)</f>
        <v>5980.17</v>
      </c>
      <c r="E123" s="114">
        <f>VLOOKUP(B123,Objetivos!$P$3:$Z$164,8,0)</f>
        <v>4517.87</v>
      </c>
      <c r="F123" s="40">
        <f t="shared" si="17"/>
        <v>1.3236702251282131</v>
      </c>
      <c r="G123" s="44">
        <f>RANK($F123,F123:F124,0)</f>
        <v>1</v>
      </c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</row>
    <row r="124" spans="1:18" ht="15.5" x14ac:dyDescent="0.35">
      <c r="A124" s="24" t="s">
        <v>11</v>
      </c>
      <c r="B124" s="38" t="s">
        <v>33</v>
      </c>
      <c r="C124" s="24" t="s">
        <v>333</v>
      </c>
      <c r="D124" s="114">
        <f>IFERROR(VLOOKUP(B124,'Vtas AS'!$A$1:$B$170,2,0),0)</f>
        <v>2946.4100000000003</v>
      </c>
      <c r="E124" s="114">
        <f>VLOOKUP(B124,Objetivos!$P$3:$Z$164,8,0)</f>
        <v>2842.38</v>
      </c>
      <c r="F124" s="40">
        <f t="shared" si="17"/>
        <v>1.0365996101858304</v>
      </c>
      <c r="G124" s="44">
        <f>RANK($F124,F123:F124,0)</f>
        <v>2</v>
      </c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</row>
    <row r="125" spans="1:18" ht="15.5" x14ac:dyDescent="0.35">
      <c r="A125" s="24" t="s">
        <v>11</v>
      </c>
      <c r="B125" s="38" t="s">
        <v>184</v>
      </c>
      <c r="C125" s="24" t="s">
        <v>712</v>
      </c>
      <c r="D125" s="114">
        <f>IFERROR(VLOOKUP(B125,'Vtas AS'!$A$1:$B$170,2,0),0)</f>
        <v>724.53000000000009</v>
      </c>
      <c r="E125" s="114">
        <f>VLOOKUP(B125,Objetivos!$P$3:$Z$164,8,0)</f>
        <v>1829.92</v>
      </c>
      <c r="F125" s="40">
        <f t="shared" si="17"/>
        <v>0.3959353414356912</v>
      </c>
      <c r="G125" s="45">
        <f>RANK($F125,F125:F127,0)</f>
        <v>3</v>
      </c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</row>
    <row r="126" spans="1:18" ht="15.5" x14ac:dyDescent="0.35">
      <c r="A126" s="24" t="s">
        <v>11</v>
      </c>
      <c r="B126" s="38" t="s">
        <v>912</v>
      </c>
      <c r="C126" s="24" t="s">
        <v>913</v>
      </c>
      <c r="D126" s="114">
        <f>IFERROR(VLOOKUP(B126,'Vtas AS'!$A$1:$B$170,2,0),0)</f>
        <v>703.96</v>
      </c>
      <c r="E126" s="114">
        <f>VLOOKUP(B126,Objetivos!$P$3:$Z$164,8,0)</f>
        <v>1021.04</v>
      </c>
      <c r="F126" s="40">
        <f t="shared" ref="F126" si="21">+D126/E126</f>
        <v>0.68945389015121838</v>
      </c>
      <c r="G126" s="45">
        <f>RANK($F126,F125:F127,0)</f>
        <v>2</v>
      </c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</row>
    <row r="127" spans="1:18" ht="15.5" x14ac:dyDescent="0.35">
      <c r="A127" s="24" t="s">
        <v>11</v>
      </c>
      <c r="B127" s="38" t="s">
        <v>335</v>
      </c>
      <c r="C127" s="24" t="s">
        <v>713</v>
      </c>
      <c r="D127" s="114">
        <f>IFERROR(VLOOKUP(B127,'Vtas AS'!$A$1:$B$170,2,0),0)</f>
        <v>1770.53</v>
      </c>
      <c r="E127" s="114">
        <f>VLOOKUP(B127,Objetivos!$P$3:$Z$164,8,0)</f>
        <v>1843.17</v>
      </c>
      <c r="F127" s="40">
        <f t="shared" si="17"/>
        <v>0.96058963633305661</v>
      </c>
      <c r="G127" s="45">
        <f>RANK($F127,F125:F127,0)</f>
        <v>1</v>
      </c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</row>
    <row r="128" spans="1:18" ht="15.5" x14ac:dyDescent="0.35">
      <c r="A128" s="19" t="s">
        <v>215</v>
      </c>
      <c r="B128" s="37" t="s">
        <v>19</v>
      </c>
      <c r="C128" s="19" t="s">
        <v>337</v>
      </c>
      <c r="D128" s="113">
        <f>IFERROR(VLOOKUP(B128,'Vtas AS'!$A$1:$B$170,2,0),0)</f>
        <v>3785.1600000000003</v>
      </c>
      <c r="E128" s="113">
        <f>VLOOKUP(B128,Objetivos!$P$3:$Z$164,8,0)</f>
        <v>4835.3</v>
      </c>
      <c r="F128" s="39">
        <f t="shared" si="17"/>
        <v>0.78281802576882509</v>
      </c>
      <c r="G128" s="44">
        <f>RANK($F128,F128:F129,0)</f>
        <v>2</v>
      </c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</row>
    <row r="129" spans="1:18" ht="15.5" x14ac:dyDescent="0.35">
      <c r="A129" s="19" t="s">
        <v>215</v>
      </c>
      <c r="B129" s="37" t="s">
        <v>20</v>
      </c>
      <c r="C129" s="19" t="s">
        <v>338</v>
      </c>
      <c r="D129" s="113">
        <f>IFERROR(VLOOKUP(B129,'Vtas AS'!$A$1:$B$170,2,0),0)</f>
        <v>6441.7699999999986</v>
      </c>
      <c r="E129" s="113">
        <f>VLOOKUP(B129,Objetivos!$P$3:$Z$164,8,0)</f>
        <v>5220.6400000000003</v>
      </c>
      <c r="F129" s="39">
        <f t="shared" si="17"/>
        <v>1.2339042722731308</v>
      </c>
      <c r="G129" s="44">
        <f>RANK($F129,F128:F129,0)</f>
        <v>1</v>
      </c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</row>
    <row r="130" spans="1:18" ht="15.5" x14ac:dyDescent="0.35">
      <c r="A130" s="19" t="s">
        <v>215</v>
      </c>
      <c r="B130" s="37" t="s">
        <v>21</v>
      </c>
      <c r="C130" s="19" t="s">
        <v>339</v>
      </c>
      <c r="D130" s="113">
        <f>IFERROR(VLOOKUP(B130,'Vtas AS'!$A$1:$B$170,2,0),0)</f>
        <v>3860.87</v>
      </c>
      <c r="E130" s="113">
        <f>VLOOKUP(B130,Objetivos!$P$3:$Z$164,8,0)</f>
        <v>4124.2700000000004</v>
      </c>
      <c r="F130" s="39">
        <f t="shared" si="17"/>
        <v>0.93613415222572705</v>
      </c>
      <c r="G130" s="45">
        <f>RANK($F130,F130:F131,0)</f>
        <v>2</v>
      </c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</row>
    <row r="131" spans="1:18" ht="15.5" x14ac:dyDescent="0.35">
      <c r="A131" s="19" t="s">
        <v>215</v>
      </c>
      <c r="B131" s="37" t="s">
        <v>22</v>
      </c>
      <c r="C131" s="19" t="s">
        <v>340</v>
      </c>
      <c r="D131" s="113">
        <f>IFERROR(VLOOKUP(B131,'Vtas AS'!$A$1:$B$170,2,0),0)</f>
        <v>3888.01</v>
      </c>
      <c r="E131" s="113">
        <f>VLOOKUP(B131,Objetivos!$P$3:$Z$164,8,0)</f>
        <v>4113.9799999999996</v>
      </c>
      <c r="F131" s="39">
        <f t="shared" si="17"/>
        <v>0.94507265470420387</v>
      </c>
      <c r="G131" s="45">
        <f>RANK($F131,F130:F131,0)</f>
        <v>1</v>
      </c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</row>
    <row r="132" spans="1:18" ht="15.5" x14ac:dyDescent="0.35">
      <c r="A132" s="19" t="s">
        <v>215</v>
      </c>
      <c r="B132" s="37" t="s">
        <v>23</v>
      </c>
      <c r="C132" s="19" t="s">
        <v>341</v>
      </c>
      <c r="D132" s="113">
        <f>IFERROR(VLOOKUP(B132,'Vtas AS'!$A$1:$B$170,2,0),0)</f>
        <v>3423.5699999999997</v>
      </c>
      <c r="E132" s="113">
        <f>VLOOKUP(B132,Objetivos!$P$3:$Z$164,8,0)</f>
        <v>6233.71</v>
      </c>
      <c r="F132" s="39">
        <f t="shared" si="17"/>
        <v>0.54920264176549749</v>
      </c>
      <c r="G132" s="44">
        <f>RANK($F132,F132:F133,0)</f>
        <v>1</v>
      </c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</row>
    <row r="133" spans="1:18" ht="15.5" x14ac:dyDescent="0.35">
      <c r="A133" s="19" t="s">
        <v>215</v>
      </c>
      <c r="B133" s="37" t="s">
        <v>24</v>
      </c>
      <c r="C133" s="19" t="s">
        <v>342</v>
      </c>
      <c r="D133" s="113">
        <f>IFERROR(VLOOKUP(B133,'Vtas AS'!$A$1:$B$170,2,0),0)</f>
        <v>1126.71</v>
      </c>
      <c r="E133" s="113">
        <f>VLOOKUP(B133,Objetivos!$P$3:$Z$164,8,0)</f>
        <v>2780.62</v>
      </c>
      <c r="F133" s="39">
        <f t="shared" si="17"/>
        <v>0.4052009983385001</v>
      </c>
      <c r="G133" s="44">
        <f>RANK($F133,F132:F133,0)</f>
        <v>2</v>
      </c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</row>
    <row r="134" spans="1:18" ht="15.5" x14ac:dyDescent="0.35">
      <c r="A134" s="19" t="s">
        <v>215</v>
      </c>
      <c r="B134" s="37" t="s">
        <v>25</v>
      </c>
      <c r="C134" s="19" t="s">
        <v>343</v>
      </c>
      <c r="D134" s="113">
        <f>IFERROR(VLOOKUP(B134,'Vtas AS'!$A$1:$B$170,2,0),0)</f>
        <v>1713.8700000000001</v>
      </c>
      <c r="E134" s="113">
        <f>VLOOKUP(B134,Objetivos!$P$3:$Z$164,8,0)</f>
        <v>2492.37</v>
      </c>
      <c r="F134" s="39">
        <f t="shared" si="17"/>
        <v>0.68764669772144593</v>
      </c>
      <c r="G134" s="45">
        <f>RANK($F134,F134:F136,0)</f>
        <v>2</v>
      </c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</row>
    <row r="135" spans="1:18" ht="15.5" x14ac:dyDescent="0.35">
      <c r="A135" s="19" t="s">
        <v>215</v>
      </c>
      <c r="B135" s="37" t="s">
        <v>179</v>
      </c>
      <c r="C135" s="19" t="s">
        <v>344</v>
      </c>
      <c r="D135" s="113">
        <f>IFERROR(VLOOKUP(B135,'Vtas AS'!$A$1:$B$170,2,0),0)</f>
        <v>228.59000000000003</v>
      </c>
      <c r="E135" s="113">
        <f>VLOOKUP(B135,Objetivos!$P$3:$Z$164,8,0)</f>
        <v>1815.62</v>
      </c>
      <c r="F135" s="39">
        <f t="shared" si="17"/>
        <v>0.12590189577114155</v>
      </c>
      <c r="G135" s="45">
        <f>RANK($F135,F134:F136,0)</f>
        <v>3</v>
      </c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</row>
    <row r="136" spans="1:18" ht="15.5" x14ac:dyDescent="0.35">
      <c r="A136" s="19" t="s">
        <v>215</v>
      </c>
      <c r="B136" s="37" t="s">
        <v>345</v>
      </c>
      <c r="C136" s="19" t="s">
        <v>714</v>
      </c>
      <c r="D136" s="113">
        <f>IFERROR(VLOOKUP(B136,'Vtas AS'!$A$1:$B$170,2,0),0)</f>
        <v>1754.51</v>
      </c>
      <c r="E136" s="113">
        <f>VLOOKUP(B136,Objetivos!$P$3:$Z$164,8,0)</f>
        <v>1600.03</v>
      </c>
      <c r="F136" s="39">
        <f t="shared" si="17"/>
        <v>1.0965481897214426</v>
      </c>
      <c r="G136" s="45">
        <f>RANK($F136,F134:F136,0)</f>
        <v>1</v>
      </c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</row>
    <row r="137" spans="1:18" ht="15.5" x14ac:dyDescent="0.35">
      <c r="A137" s="24" t="s">
        <v>12</v>
      </c>
      <c r="B137" s="38" t="s">
        <v>34</v>
      </c>
      <c r="C137" s="24" t="s">
        <v>347</v>
      </c>
      <c r="D137" s="114">
        <f>IFERROR(VLOOKUP(B137,'Vtas AS'!$A$1:$B$170,2,0),0)</f>
        <v>1252.8399999999999</v>
      </c>
      <c r="E137" s="114">
        <f>VLOOKUP(B137,Objetivos!$P$3:$Z$164,8,0)</f>
        <v>4737.49</v>
      </c>
      <c r="F137" s="40">
        <f t="shared" si="17"/>
        <v>0.264452273250181</v>
      </c>
      <c r="G137" s="44">
        <f>RANK($F137,F137:F138,0)</f>
        <v>2</v>
      </c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</row>
    <row r="138" spans="1:18" ht="15.5" x14ac:dyDescent="0.35">
      <c r="A138" s="24" t="s">
        <v>12</v>
      </c>
      <c r="B138" s="38" t="s">
        <v>35</v>
      </c>
      <c r="C138" s="24" t="s">
        <v>348</v>
      </c>
      <c r="D138" s="114">
        <f>IFERROR(VLOOKUP(B138,'Vtas AS'!$A$1:$B$170,2,0),0)</f>
        <v>3391.2699999999995</v>
      </c>
      <c r="E138" s="114">
        <f>VLOOKUP(B138,Objetivos!$P$3:$Z$164,8,0)</f>
        <v>6235.62</v>
      </c>
      <c r="F138" s="40">
        <f t="shared" si="17"/>
        <v>0.54385450043459982</v>
      </c>
      <c r="G138" s="44">
        <f>RANK($F138,F137:F138,0)</f>
        <v>1</v>
      </c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</row>
    <row r="139" spans="1:18" ht="15.5" x14ac:dyDescent="0.35">
      <c r="A139" s="24" t="s">
        <v>12</v>
      </c>
      <c r="B139" s="38" t="s">
        <v>37</v>
      </c>
      <c r="C139" s="24" t="s">
        <v>349</v>
      </c>
      <c r="D139" s="114">
        <f>IFERROR(VLOOKUP(B139,'Vtas AS'!$A$1:$B$170,2,0),0)</f>
        <v>4072.7999999999993</v>
      </c>
      <c r="E139" s="114">
        <f>VLOOKUP(B139,Objetivos!$P$3:$Z$164,8,0)</f>
        <v>7246.43</v>
      </c>
      <c r="F139" s="40">
        <f t="shared" si="17"/>
        <v>0.56204227460970424</v>
      </c>
      <c r="G139" s="45">
        <f>RANK($F139,F139:F140,0)</f>
        <v>1</v>
      </c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</row>
    <row r="140" spans="1:18" ht="15.5" x14ac:dyDescent="0.35">
      <c r="A140" s="24" t="s">
        <v>12</v>
      </c>
      <c r="B140" s="38" t="s">
        <v>39</v>
      </c>
      <c r="C140" s="24" t="s">
        <v>350</v>
      </c>
      <c r="D140" s="114">
        <f>IFERROR(VLOOKUP(B140,'Vtas AS'!$A$1:$B$170,2,0),0)</f>
        <v>1054.97</v>
      </c>
      <c r="E140" s="114">
        <f>VLOOKUP(B140,Objetivos!$P$3:$Z$164,8,0)</f>
        <v>3008.62</v>
      </c>
      <c r="F140" s="40">
        <f t="shared" si="17"/>
        <v>0.35064913481928595</v>
      </c>
      <c r="G140" s="45">
        <f>RANK($F140,F139:F140,0)</f>
        <v>2</v>
      </c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</row>
    <row r="141" spans="1:18" ht="15.5" x14ac:dyDescent="0.35">
      <c r="A141" s="24" t="s">
        <v>12</v>
      </c>
      <c r="B141" s="38" t="s">
        <v>42</v>
      </c>
      <c r="C141" s="24" t="s">
        <v>351</v>
      </c>
      <c r="D141" s="114">
        <f>IFERROR(VLOOKUP(B141,'Vtas AS'!$A$1:$B$170,2,0),0)</f>
        <v>2979.71</v>
      </c>
      <c r="E141" s="114">
        <f>VLOOKUP(B141,Objetivos!$P$3:$Z$164,8,0)</f>
        <v>2585.81</v>
      </c>
      <c r="F141" s="40">
        <f t="shared" si="17"/>
        <v>1.152331377788778</v>
      </c>
      <c r="G141" s="44">
        <f>RANK($F141,F141:F143,0)</f>
        <v>1</v>
      </c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</row>
    <row r="142" spans="1:18" ht="15.5" x14ac:dyDescent="0.35">
      <c r="A142" s="24" t="s">
        <v>12</v>
      </c>
      <c r="B142" s="38" t="s">
        <v>44</v>
      </c>
      <c r="C142" s="24" t="s">
        <v>352</v>
      </c>
      <c r="D142" s="114">
        <f>IFERROR(VLOOKUP(B142,'Vtas AS'!$A$1:$B$170,2,0),0)</f>
        <v>2630.1000000000004</v>
      </c>
      <c r="E142" s="114">
        <f>VLOOKUP(B142,Objetivos!$P$3:$Z$164,8,0)</f>
        <v>3290.05</v>
      </c>
      <c r="F142" s="40">
        <f t="shared" si="17"/>
        <v>0.79941034330785254</v>
      </c>
      <c r="G142" s="44">
        <f>RANK($F142,F141:F143,0)</f>
        <v>2</v>
      </c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</row>
    <row r="143" spans="1:18" ht="15.5" x14ac:dyDescent="0.35">
      <c r="A143" s="24" t="s">
        <v>12</v>
      </c>
      <c r="B143" s="38" t="s">
        <v>45</v>
      </c>
      <c r="C143" s="24" t="s">
        <v>353</v>
      </c>
      <c r="D143" s="114">
        <f>IFERROR(VLOOKUP(B143,'Vtas AS'!$A$1:$B$170,2,0),0)</f>
        <v>1711.63</v>
      </c>
      <c r="E143" s="114">
        <f>VLOOKUP(B143,Objetivos!$P$3:$Z$164,8,0)</f>
        <v>3881.92</v>
      </c>
      <c r="F143" s="40">
        <f t="shared" si="17"/>
        <v>0.4409235635973951</v>
      </c>
      <c r="G143" s="45">
        <f>RANK($F143,F143:F144,0)</f>
        <v>2</v>
      </c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</row>
    <row r="144" spans="1:18" ht="15.5" x14ac:dyDescent="0.35">
      <c r="A144" s="24" t="s">
        <v>12</v>
      </c>
      <c r="B144" s="38" t="s">
        <v>686</v>
      </c>
      <c r="C144" s="24" t="s">
        <v>687</v>
      </c>
      <c r="D144" s="114">
        <f>IFERROR(VLOOKUP(B144,'Vtas AS'!$A$1:$B$170,2,0),0)</f>
        <v>877.78</v>
      </c>
      <c r="E144" s="114">
        <f>VLOOKUP(B144,Objetivos!$P$3:$Z$164,8,0)</f>
        <v>1799.2</v>
      </c>
      <c r="F144" s="40">
        <f t="shared" ref="F144" si="22">+D144/E144</f>
        <v>0.48787238772787905</v>
      </c>
      <c r="G144" s="45">
        <f>RANK($F144,F143:F144,0)</f>
        <v>1</v>
      </c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</row>
    <row r="145" spans="1:18" ht="15.5" x14ac:dyDescent="0.35">
      <c r="A145" s="24" t="s">
        <v>12</v>
      </c>
      <c r="B145" s="38" t="s">
        <v>685</v>
      </c>
      <c r="C145" s="24" t="s">
        <v>833</v>
      </c>
      <c r="D145" s="114">
        <f>IFERROR(VLOOKUP(B145,'Vtas AS'!$A$1:$B$170,2,0),0)</f>
        <v>691.99</v>
      </c>
      <c r="E145" s="114">
        <f>VLOOKUP(B145,Objetivos!$P$3:$Z$164,8,0)</f>
        <v>0</v>
      </c>
      <c r="F145" s="40"/>
      <c r="G145" s="45" t="e">
        <f>RANK(#REF!,F143:F144,0)</f>
        <v>#REF!</v>
      </c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</row>
    <row r="146" spans="1:18" ht="15.5" x14ac:dyDescent="0.35">
      <c r="A146" s="24" t="s">
        <v>12</v>
      </c>
      <c r="B146" s="38" t="s">
        <v>688</v>
      </c>
      <c r="C146" s="24" t="s">
        <v>693</v>
      </c>
      <c r="D146" s="114">
        <f>IFERROR(VLOOKUP(B146,'Vtas AS'!$A$1:$B$170,2,0),0)</f>
        <v>885.76</v>
      </c>
      <c r="E146" s="114">
        <f>VLOOKUP(B146,Objetivos!$P$3:$Z$164,8,0)</f>
        <v>1799.2</v>
      </c>
      <c r="F146" s="40">
        <f t="shared" ref="F146" si="23">+D146/E146</f>
        <v>0.49230769230769228</v>
      </c>
      <c r="G146" s="44" t="e">
        <f>RANK($F145,F145:F147,0)</f>
        <v>#N/A</v>
      </c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</row>
    <row r="147" spans="1:18" ht="15.5" x14ac:dyDescent="0.35">
      <c r="A147" s="24" t="s">
        <v>12</v>
      </c>
      <c r="B147" s="38" t="s">
        <v>837</v>
      </c>
      <c r="C147" s="24" t="s">
        <v>838</v>
      </c>
      <c r="D147" s="114">
        <f>IFERROR(VLOOKUP(B147,'Vtas AS'!$A$1:$B$170,2,0),0)</f>
        <v>1713.7099999999998</v>
      </c>
      <c r="E147" s="114">
        <f>VLOOKUP(B147,Objetivos!$P$3:$Z$164,8,0)</f>
        <v>1371.42</v>
      </c>
      <c r="F147" s="40">
        <f t="shared" ref="F147" si="24">+D147/E147</f>
        <v>1.2495880182584473</v>
      </c>
      <c r="G147" s="44">
        <f>RANK($F147,F145:F147,0)</f>
        <v>1</v>
      </c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</row>
    <row r="148" spans="1:18" ht="15.5" x14ac:dyDescent="0.35">
      <c r="A148" s="19" t="s">
        <v>149</v>
      </c>
      <c r="B148" s="37" t="s">
        <v>91</v>
      </c>
      <c r="C148" s="19" t="s">
        <v>354</v>
      </c>
      <c r="D148" s="113">
        <f>IFERROR(VLOOKUP(B148,'Vtas AS'!$A$1:$B$170,2,0),0)</f>
        <v>3527.39</v>
      </c>
      <c r="E148" s="113">
        <f>VLOOKUP(B148,Objetivos!$P$3:$Z$164,8,0)</f>
        <v>3943.36</v>
      </c>
      <c r="F148" s="39">
        <f t="shared" si="17"/>
        <v>0.89451381562931098</v>
      </c>
      <c r="G148" s="45">
        <f>RANK($F148,F148:F149,0)</f>
        <v>1</v>
      </c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</row>
    <row r="149" spans="1:18" ht="15.5" x14ac:dyDescent="0.35">
      <c r="A149" s="19" t="s">
        <v>149</v>
      </c>
      <c r="B149" s="37" t="s">
        <v>95</v>
      </c>
      <c r="C149" s="19" t="s">
        <v>355</v>
      </c>
      <c r="D149" s="113">
        <f>IFERROR(VLOOKUP(B149,'Vtas AS'!$A$1:$B$170,2,0),0)</f>
        <v>1301.0600000000002</v>
      </c>
      <c r="E149" s="113">
        <f>VLOOKUP(B149,Objetivos!$P$3:$Z$164,8,0)</f>
        <v>5548.27</v>
      </c>
      <c r="F149" s="39">
        <f t="shared" si="17"/>
        <v>0.2344983210982883</v>
      </c>
      <c r="G149" s="45">
        <f>RANK($F149,F148:F149,0)</f>
        <v>2</v>
      </c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</row>
    <row r="150" spans="1:18" ht="15.5" x14ac:dyDescent="0.35">
      <c r="A150" s="19" t="s">
        <v>149</v>
      </c>
      <c r="B150" s="37" t="s">
        <v>96</v>
      </c>
      <c r="C150" s="19" t="s">
        <v>356</v>
      </c>
      <c r="D150" s="113">
        <f>IFERROR(VLOOKUP(B150,'Vtas AS'!$A$1:$B$170,2,0),0)</f>
        <v>4437.2599999999993</v>
      </c>
      <c r="E150" s="113">
        <f>VLOOKUP(B150,Objetivos!$P$3:$Z$164,8,0)</f>
        <v>5482.35</v>
      </c>
      <c r="F150" s="39">
        <f t="shared" si="17"/>
        <v>0.80937189343985683</v>
      </c>
      <c r="G150" s="44">
        <f>RANK($F150,F150:F151,0)</f>
        <v>1</v>
      </c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</row>
    <row r="151" spans="1:18" ht="15.5" x14ac:dyDescent="0.35">
      <c r="A151" s="19" t="s">
        <v>149</v>
      </c>
      <c r="B151" s="37" t="s">
        <v>97</v>
      </c>
      <c r="C151" s="19" t="s">
        <v>357</v>
      </c>
      <c r="D151" s="113">
        <f>IFERROR(VLOOKUP(B151,'Vtas AS'!$A$1:$B$170,2,0),0)</f>
        <v>3911.0999999999995</v>
      </c>
      <c r="E151" s="113">
        <f>VLOOKUP(B151,Objetivos!$P$3:$Z$164,8,0)</f>
        <v>5077.3</v>
      </c>
      <c r="F151" s="39">
        <f t="shared" si="17"/>
        <v>0.77031099206271036</v>
      </c>
      <c r="G151" s="44">
        <f>RANK($F151,F150:F151,0)</f>
        <v>2</v>
      </c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</row>
    <row r="152" spans="1:18" ht="15.5" x14ac:dyDescent="0.35">
      <c r="A152" s="19" t="s">
        <v>149</v>
      </c>
      <c r="B152" s="37" t="s">
        <v>723</v>
      </c>
      <c r="C152" s="19" t="s">
        <v>727</v>
      </c>
      <c r="D152" s="113">
        <f>IFERROR(VLOOKUP(B152,'Vtas AS'!$A$1:$B$170,2,0),0)</f>
        <v>1144.7199999999998</v>
      </c>
      <c r="E152" s="113">
        <f>VLOOKUP(B152,Objetivos!$P$3:$Z$164,8,0)</f>
        <v>1799.22</v>
      </c>
      <c r="F152" s="39">
        <f t="shared" si="17"/>
        <v>0.6362312557663875</v>
      </c>
      <c r="G152" s="45">
        <f>RANK($F152,F152:F153,0)</f>
        <v>1</v>
      </c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</row>
    <row r="153" spans="1:18" ht="15.5" x14ac:dyDescent="0.35">
      <c r="A153" s="19" t="s">
        <v>149</v>
      </c>
      <c r="B153" s="37" t="s">
        <v>38</v>
      </c>
      <c r="C153" s="19" t="s">
        <v>359</v>
      </c>
      <c r="D153" s="113">
        <f>IFERROR(VLOOKUP(B153,'Vtas AS'!$A$1:$B$170,2,0),0)</f>
        <v>3017.3399999999997</v>
      </c>
      <c r="E153" s="113">
        <f>VLOOKUP(B153,Objetivos!$P$3:$Z$164,8,0)</f>
        <v>7883.14</v>
      </c>
      <c r="F153" s="39">
        <f t="shared" si="17"/>
        <v>0.38275864693510447</v>
      </c>
      <c r="G153" s="45">
        <f>RANK($F153,F152:F153,0)</f>
        <v>2</v>
      </c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</row>
    <row r="154" spans="1:18" ht="15.5" x14ac:dyDescent="0.35">
      <c r="A154" s="19" t="s">
        <v>149</v>
      </c>
      <c r="B154" s="37" t="s">
        <v>40</v>
      </c>
      <c r="C154" s="19" t="s">
        <v>360</v>
      </c>
      <c r="D154" s="113">
        <f>IFERROR(VLOOKUP(B154,'Vtas AS'!$A$1:$B$170,2,0),0)</f>
        <v>4077.0499999999997</v>
      </c>
      <c r="E154" s="113">
        <f>VLOOKUP(B154,Objetivos!$P$3:$Z$164,8,0)</f>
        <v>7253.2</v>
      </c>
      <c r="F154" s="39">
        <f t="shared" si="17"/>
        <v>0.56210362322836815</v>
      </c>
      <c r="G154" s="44">
        <f>RANK($F154,F154:F155,0)</f>
        <v>1</v>
      </c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</row>
    <row r="155" spans="1:18" ht="15.5" x14ac:dyDescent="0.35">
      <c r="A155" s="19" t="s">
        <v>149</v>
      </c>
      <c r="B155" s="37" t="s">
        <v>36</v>
      </c>
      <c r="C155" s="19" t="s">
        <v>358</v>
      </c>
      <c r="D155" s="113">
        <f>IFERROR(VLOOKUP(B155,'Vtas AS'!$A$1:$B$170,2,0),0)</f>
        <v>3032.2400000000002</v>
      </c>
      <c r="E155" s="113">
        <f>VLOOKUP(B155,Objetivos!$P$3:$Z$164,8,0)</f>
        <v>8160.4</v>
      </c>
      <c r="F155" s="39">
        <f t="shared" si="17"/>
        <v>0.37157982451840599</v>
      </c>
      <c r="G155" s="44">
        <f>RANK($F155,F154:F155,0)</f>
        <v>2</v>
      </c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</row>
    <row r="156" spans="1:18" ht="15.5" x14ac:dyDescent="0.35">
      <c r="A156" s="19" t="s">
        <v>149</v>
      </c>
      <c r="B156" s="37" t="s">
        <v>41</v>
      </c>
      <c r="C156" s="19" t="s">
        <v>361</v>
      </c>
      <c r="D156" s="113">
        <f>IFERROR(VLOOKUP(B156,'Vtas AS'!$A$1:$B$170,2,0),0)</f>
        <v>4903.96</v>
      </c>
      <c r="E156" s="113">
        <f>VLOOKUP(B156,Objetivos!$P$3:$Z$164,8,0)</f>
        <v>4928.13</v>
      </c>
      <c r="F156" s="39">
        <f t="shared" ref="F156" si="25">+D156/E156</f>
        <v>0.99509550275662373</v>
      </c>
      <c r="G156" s="45">
        <f>RANK($F156,F156:F157,0)</f>
        <v>1</v>
      </c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</row>
    <row r="157" spans="1:18" ht="15.5" x14ac:dyDescent="0.35">
      <c r="A157" s="19" t="s">
        <v>149</v>
      </c>
      <c r="B157" s="37" t="s">
        <v>43</v>
      </c>
      <c r="C157" s="19" t="s">
        <v>362</v>
      </c>
      <c r="D157" s="113">
        <f>IFERROR(VLOOKUP(B157,'Vtas AS'!$A$1:$B$170,2,0),0)</f>
        <v>2650.63</v>
      </c>
      <c r="E157" s="113">
        <f>VLOOKUP(B157,Objetivos!$P$3:$Z$164,8,0)</f>
        <v>4703.3900000000003</v>
      </c>
      <c r="F157" s="39">
        <f t="shared" si="17"/>
        <v>0.56355734906099642</v>
      </c>
      <c r="G157" s="45">
        <f>RANK($F157,F156:F157,0)</f>
        <v>2</v>
      </c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</row>
    <row r="158" spans="1:18" x14ac:dyDescent="0.4">
      <c r="A158" s="99"/>
      <c r="B158" s="85"/>
      <c r="C158" s="84"/>
      <c r="D158" s="100"/>
      <c r="E158" s="101"/>
      <c r="F158" s="102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</row>
    <row r="159" spans="1:18" x14ac:dyDescent="0.4">
      <c r="A159" s="99"/>
      <c r="B159" s="85"/>
      <c r="C159" s="84"/>
      <c r="D159" s="100"/>
      <c r="E159" s="101"/>
      <c r="F159" s="102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</row>
    <row r="160" spans="1:18" x14ac:dyDescent="0.4">
      <c r="A160" s="99"/>
      <c r="B160" s="85"/>
      <c r="C160" s="84"/>
      <c r="D160" s="100"/>
      <c r="E160" s="101"/>
      <c r="F160" s="102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</row>
    <row r="161" spans="1:18" x14ac:dyDescent="0.4">
      <c r="A161" s="99"/>
      <c r="B161" s="85"/>
      <c r="C161" s="84"/>
      <c r="D161" s="100"/>
      <c r="E161" s="100"/>
      <c r="F161" s="102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</row>
    <row r="162" spans="1:18" x14ac:dyDescent="0.4">
      <c r="A162" s="99"/>
      <c r="B162" s="85"/>
      <c r="C162" s="84"/>
      <c r="D162" s="100"/>
      <c r="E162" s="101"/>
      <c r="F162" s="102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</row>
    <row r="163" spans="1:18" x14ac:dyDescent="0.4">
      <c r="A163" s="99"/>
      <c r="B163" s="85"/>
      <c r="C163" s="84"/>
      <c r="D163" s="100"/>
      <c r="E163" s="101"/>
      <c r="F163" s="102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</row>
    <row r="164" spans="1:18" x14ac:dyDescent="0.4">
      <c r="A164" s="99"/>
      <c r="B164" s="85"/>
      <c r="C164" s="84"/>
      <c r="D164" s="100"/>
      <c r="E164" s="101"/>
      <c r="F164" s="102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</row>
    <row r="165" spans="1:18" x14ac:dyDescent="0.4">
      <c r="A165" s="99"/>
      <c r="B165" s="85"/>
      <c r="C165" s="84"/>
      <c r="D165" s="100"/>
      <c r="E165" s="101"/>
      <c r="F165" s="102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</row>
    <row r="166" spans="1:18" x14ac:dyDescent="0.4">
      <c r="A166" s="99"/>
      <c r="B166" s="85"/>
      <c r="C166" s="84"/>
      <c r="D166" s="100"/>
      <c r="E166" s="101"/>
      <c r="F166" s="102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</row>
    <row r="167" spans="1:18" x14ac:dyDescent="0.4">
      <c r="A167" s="99"/>
      <c r="B167" s="85"/>
      <c r="C167" s="84"/>
      <c r="D167" s="100"/>
      <c r="E167" s="101"/>
      <c r="F167" s="102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</row>
    <row r="168" spans="1:18" x14ac:dyDescent="0.4">
      <c r="A168" s="99"/>
      <c r="B168" s="85"/>
      <c r="C168" s="84"/>
      <c r="D168" s="100"/>
      <c r="E168" s="101"/>
      <c r="F168" s="102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</row>
    <row r="169" spans="1:18" x14ac:dyDescent="0.4">
      <c r="A169" s="99"/>
      <c r="B169" s="85"/>
      <c r="C169" s="84"/>
      <c r="D169" s="100"/>
      <c r="E169" s="101"/>
      <c r="F169" s="102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</row>
    <row r="170" spans="1:18" x14ac:dyDescent="0.4">
      <c r="A170" s="99"/>
      <c r="B170" s="85"/>
      <c r="C170" s="84"/>
      <c r="D170" s="100"/>
      <c r="E170" s="101"/>
      <c r="F170" s="102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</row>
    <row r="171" spans="1:18" x14ac:dyDescent="0.4">
      <c r="A171" s="99"/>
      <c r="B171" s="85"/>
      <c r="C171" s="84"/>
      <c r="D171" s="100"/>
      <c r="E171" s="101"/>
      <c r="F171" s="102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</row>
    <row r="172" spans="1:18" x14ac:dyDescent="0.4">
      <c r="A172" s="99"/>
      <c r="B172" s="85"/>
      <c r="C172" s="84"/>
      <c r="D172" s="100"/>
      <c r="E172" s="101"/>
      <c r="F172" s="102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</row>
    <row r="173" spans="1:18" x14ac:dyDescent="0.4">
      <c r="A173" s="99"/>
      <c r="B173" s="85"/>
      <c r="C173" s="84"/>
      <c r="D173" s="100"/>
      <c r="E173" s="101"/>
      <c r="F173" s="102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</row>
    <row r="174" spans="1:18" x14ac:dyDescent="0.4">
      <c r="A174" s="99"/>
      <c r="B174" s="85"/>
      <c r="C174" s="84"/>
      <c r="D174" s="100"/>
      <c r="E174" s="101"/>
      <c r="F174" s="102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</row>
    <row r="175" spans="1:18" x14ac:dyDescent="0.4">
      <c r="A175" s="99"/>
      <c r="B175" s="85"/>
      <c r="C175" s="84"/>
      <c r="D175" s="100"/>
      <c r="E175" s="101"/>
      <c r="F175" s="102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</row>
    <row r="176" spans="1:18" x14ac:dyDescent="0.4">
      <c r="A176" s="99"/>
      <c r="B176" s="85"/>
      <c r="C176" s="84"/>
      <c r="D176" s="100"/>
      <c r="E176" s="101"/>
      <c r="F176" s="102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</row>
    <row r="177" spans="1:18" x14ac:dyDescent="0.4">
      <c r="A177" s="99"/>
      <c r="B177" s="85"/>
      <c r="C177" s="84"/>
      <c r="D177" s="100"/>
      <c r="E177" s="101"/>
      <c r="F177" s="102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</row>
    <row r="178" spans="1:18" x14ac:dyDescent="0.4">
      <c r="A178" s="99"/>
      <c r="B178" s="85"/>
      <c r="C178" s="84"/>
      <c r="D178" s="100"/>
      <c r="E178" s="101"/>
      <c r="F178" s="102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</row>
    <row r="179" spans="1:18" x14ac:dyDescent="0.4">
      <c r="A179" s="99"/>
      <c r="B179" s="85"/>
      <c r="C179" s="84"/>
      <c r="D179" s="100"/>
      <c r="E179" s="101"/>
      <c r="F179" s="102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</row>
    <row r="180" spans="1:18" x14ac:dyDescent="0.4">
      <c r="A180" s="99"/>
      <c r="B180" s="85"/>
      <c r="C180" s="84"/>
      <c r="D180" s="100"/>
      <c r="E180" s="101"/>
      <c r="F180" s="102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</row>
    <row r="181" spans="1:18" x14ac:dyDescent="0.4">
      <c r="A181" s="99"/>
      <c r="B181" s="85"/>
      <c r="C181" s="84"/>
      <c r="D181" s="100"/>
      <c r="E181" s="101"/>
      <c r="F181" s="102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</row>
    <row r="182" spans="1:18" x14ac:dyDescent="0.4">
      <c r="A182" s="99"/>
      <c r="B182" s="85"/>
      <c r="C182" s="84"/>
      <c r="D182" s="100"/>
      <c r="E182" s="101"/>
      <c r="F182" s="102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</row>
    <row r="183" spans="1:18" x14ac:dyDescent="0.4">
      <c r="A183" s="99"/>
      <c r="B183" s="85"/>
      <c r="C183" s="84"/>
      <c r="D183" s="100"/>
      <c r="E183" s="101"/>
      <c r="F183" s="102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</row>
    <row r="184" spans="1:18" x14ac:dyDescent="0.4">
      <c r="A184" s="99"/>
      <c r="B184" s="85"/>
      <c r="C184" s="84"/>
      <c r="D184" s="100"/>
      <c r="E184" s="101"/>
      <c r="F184" s="102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</row>
    <row r="185" spans="1:18" x14ac:dyDescent="0.4">
      <c r="A185" s="99"/>
      <c r="B185" s="85"/>
      <c r="C185" s="84"/>
      <c r="D185" s="100"/>
      <c r="E185" s="101"/>
      <c r="F185" s="102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</row>
    <row r="186" spans="1:18" x14ac:dyDescent="0.4">
      <c r="A186" s="99"/>
      <c r="B186" s="85"/>
      <c r="C186" s="84"/>
      <c r="D186" s="100"/>
      <c r="E186" s="101"/>
      <c r="F186" s="102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</row>
    <row r="187" spans="1:18" x14ac:dyDescent="0.4">
      <c r="A187" s="99"/>
      <c r="B187" s="85"/>
      <c r="C187" s="84"/>
      <c r="D187" s="100"/>
      <c r="E187" s="101"/>
      <c r="F187" s="102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</row>
    <row r="188" spans="1:18" x14ac:dyDescent="0.4">
      <c r="A188" s="99"/>
      <c r="B188" s="85"/>
      <c r="C188" s="84"/>
      <c r="D188" s="100"/>
      <c r="E188" s="101"/>
      <c r="F188" s="102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</row>
    <row r="189" spans="1:18" x14ac:dyDescent="0.4">
      <c r="A189" s="99"/>
      <c r="B189" s="85"/>
      <c r="C189" s="84"/>
      <c r="D189" s="100"/>
      <c r="E189" s="101"/>
      <c r="F189" s="102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</row>
    <row r="190" spans="1:18" x14ac:dyDescent="0.4">
      <c r="A190" s="99"/>
      <c r="B190" s="85"/>
      <c r="C190" s="84"/>
      <c r="D190" s="100"/>
      <c r="E190" s="101"/>
      <c r="F190" s="102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</row>
    <row r="191" spans="1:18" x14ac:dyDescent="0.4">
      <c r="A191" s="99"/>
      <c r="B191" s="85"/>
      <c r="C191" s="84"/>
      <c r="D191" s="100"/>
      <c r="E191" s="101"/>
      <c r="F191" s="102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</row>
    <row r="192" spans="1:18" x14ac:dyDescent="0.4">
      <c r="A192" s="99"/>
      <c r="B192" s="85"/>
      <c r="C192" s="84"/>
      <c r="D192" s="100"/>
      <c r="E192" s="101"/>
      <c r="F192" s="102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</row>
    <row r="193" spans="1:18" x14ac:dyDescent="0.4">
      <c r="A193" s="99"/>
      <c r="B193" s="85"/>
      <c r="C193" s="84"/>
      <c r="D193" s="100"/>
      <c r="E193" s="101"/>
      <c r="F193" s="102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</row>
    <row r="194" spans="1:18" x14ac:dyDescent="0.4">
      <c r="A194" s="99"/>
      <c r="B194" s="85"/>
      <c r="C194" s="84"/>
      <c r="D194" s="100"/>
      <c r="E194" s="101"/>
      <c r="F194" s="102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</row>
    <row r="195" spans="1:18" x14ac:dyDescent="0.4">
      <c r="A195" s="99"/>
      <c r="B195" s="85"/>
      <c r="C195" s="84"/>
      <c r="D195" s="100"/>
      <c r="E195" s="101"/>
      <c r="F195" s="102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</row>
    <row r="196" spans="1:18" x14ac:dyDescent="0.4">
      <c r="A196" s="99"/>
      <c r="B196" s="85"/>
      <c r="C196" s="84"/>
      <c r="D196" s="100"/>
      <c r="E196" s="101"/>
      <c r="F196" s="102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</row>
    <row r="197" spans="1:18" x14ac:dyDescent="0.4">
      <c r="A197" s="99"/>
      <c r="B197" s="85"/>
      <c r="C197" s="84"/>
      <c r="D197" s="100"/>
      <c r="E197" s="101"/>
      <c r="F197" s="102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</row>
    <row r="198" spans="1:18" x14ac:dyDescent="0.4">
      <c r="A198" s="99"/>
      <c r="B198" s="85"/>
      <c r="C198" s="84"/>
      <c r="D198" s="100"/>
      <c r="E198" s="101"/>
      <c r="F198" s="102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</row>
    <row r="199" spans="1:18" x14ac:dyDescent="0.4">
      <c r="A199" s="99"/>
      <c r="B199" s="85"/>
      <c r="C199" s="84"/>
      <c r="D199" s="100"/>
      <c r="E199" s="101"/>
      <c r="F199" s="102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</row>
    <row r="200" spans="1:18" x14ac:dyDescent="0.4">
      <c r="A200" s="99"/>
      <c r="B200" s="85"/>
      <c r="C200" s="84"/>
      <c r="D200" s="100"/>
      <c r="E200" s="101"/>
      <c r="F200" s="102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</row>
    <row r="201" spans="1:18" x14ac:dyDescent="0.4">
      <c r="A201" s="99"/>
      <c r="B201" s="85"/>
      <c r="C201" s="84"/>
      <c r="D201" s="100"/>
      <c r="E201" s="101"/>
      <c r="F201" s="102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</row>
    <row r="202" spans="1:18" x14ac:dyDescent="0.4">
      <c r="A202" s="99"/>
      <c r="B202" s="85"/>
      <c r="C202" s="84"/>
      <c r="D202" s="100"/>
      <c r="E202" s="101"/>
      <c r="F202" s="102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</row>
    <row r="203" spans="1:18" x14ac:dyDescent="0.4">
      <c r="A203" s="99"/>
      <c r="B203" s="85"/>
      <c r="C203" s="84"/>
      <c r="D203" s="100"/>
      <c r="E203" s="101"/>
      <c r="F203" s="102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</row>
    <row r="204" spans="1:18" x14ac:dyDescent="0.4">
      <c r="A204" s="99"/>
      <c r="B204" s="85"/>
      <c r="C204" s="84"/>
      <c r="D204" s="100"/>
      <c r="E204" s="101"/>
      <c r="F204" s="102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</row>
    <row r="205" spans="1:18" x14ac:dyDescent="0.4">
      <c r="A205" s="99"/>
      <c r="B205" s="85"/>
      <c r="C205" s="84"/>
      <c r="D205" s="100"/>
      <c r="E205" s="101"/>
      <c r="F205" s="102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</row>
    <row r="206" spans="1:18" x14ac:dyDescent="0.4">
      <c r="A206" s="99"/>
      <c r="B206" s="85"/>
      <c r="C206" s="84"/>
      <c r="D206" s="100"/>
      <c r="E206" s="101"/>
      <c r="F206" s="102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</row>
    <row r="207" spans="1:18" x14ac:dyDescent="0.4">
      <c r="A207" s="99"/>
      <c r="B207" s="85"/>
      <c r="C207" s="84"/>
      <c r="D207" s="100"/>
      <c r="E207" s="101"/>
      <c r="F207" s="102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</row>
    <row r="208" spans="1:18" x14ac:dyDescent="0.4">
      <c r="A208" s="99"/>
      <c r="B208" s="85"/>
      <c r="C208" s="84"/>
      <c r="D208" s="100"/>
      <c r="E208" s="101"/>
      <c r="F208" s="102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</row>
    <row r="209" spans="1:18" x14ac:dyDescent="0.4">
      <c r="A209" s="99"/>
      <c r="B209" s="85"/>
      <c r="C209" s="84"/>
      <c r="D209" s="100"/>
      <c r="E209" s="101"/>
      <c r="F209" s="102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</row>
    <row r="210" spans="1:18" x14ac:dyDescent="0.4">
      <c r="A210" s="99"/>
      <c r="B210" s="85"/>
      <c r="C210" s="84"/>
      <c r="D210" s="100"/>
      <c r="E210" s="101"/>
      <c r="F210" s="102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</row>
    <row r="211" spans="1:18" x14ac:dyDescent="0.4">
      <c r="A211" s="99"/>
      <c r="B211" s="85"/>
      <c r="C211" s="84"/>
      <c r="D211" s="100"/>
      <c r="E211" s="101"/>
      <c r="F211" s="102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</row>
    <row r="212" spans="1:18" x14ac:dyDescent="0.4">
      <c r="A212" s="99"/>
      <c r="B212" s="85"/>
      <c r="C212" s="84"/>
      <c r="D212" s="100"/>
      <c r="E212" s="101"/>
      <c r="F212" s="102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</row>
    <row r="213" spans="1:18" x14ac:dyDescent="0.4">
      <c r="A213" s="99"/>
      <c r="B213" s="85"/>
      <c r="C213" s="84"/>
      <c r="D213" s="100"/>
      <c r="E213" s="101"/>
      <c r="F213" s="102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</row>
    <row r="214" spans="1:18" x14ac:dyDescent="0.4">
      <c r="A214" s="99"/>
      <c r="B214" s="85"/>
      <c r="C214" s="84"/>
      <c r="D214" s="100"/>
      <c r="E214" s="101"/>
      <c r="F214" s="102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</row>
    <row r="215" spans="1:18" x14ac:dyDescent="0.4">
      <c r="A215" s="99"/>
      <c r="B215" s="85"/>
      <c r="C215" s="84"/>
      <c r="D215" s="100"/>
      <c r="E215" s="101"/>
      <c r="F215" s="102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</row>
    <row r="216" spans="1:18" x14ac:dyDescent="0.4">
      <c r="A216" s="99"/>
      <c r="B216" s="85"/>
      <c r="C216" s="84"/>
      <c r="D216" s="100"/>
      <c r="E216" s="101"/>
      <c r="F216" s="102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</row>
    <row r="217" spans="1:18" x14ac:dyDescent="0.4">
      <c r="A217" s="99"/>
      <c r="B217" s="85"/>
      <c r="C217" s="84"/>
      <c r="D217" s="100"/>
      <c r="E217" s="101"/>
      <c r="F217" s="102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</row>
    <row r="218" spans="1:18" x14ac:dyDescent="0.4">
      <c r="A218" s="99"/>
      <c r="B218" s="85"/>
      <c r="C218" s="84"/>
      <c r="D218" s="100"/>
      <c r="E218" s="101"/>
      <c r="F218" s="102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</row>
    <row r="219" spans="1:18" x14ac:dyDescent="0.4">
      <c r="A219" s="99"/>
      <c r="B219" s="85"/>
      <c r="C219" s="84"/>
      <c r="D219" s="100"/>
      <c r="E219" s="101"/>
      <c r="F219" s="102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</row>
    <row r="220" spans="1:18" x14ac:dyDescent="0.4">
      <c r="A220" s="99"/>
      <c r="B220" s="85"/>
      <c r="C220" s="84"/>
      <c r="D220" s="100"/>
      <c r="E220" s="101"/>
      <c r="F220" s="102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</row>
    <row r="221" spans="1:18" x14ac:dyDescent="0.4">
      <c r="A221" s="99"/>
      <c r="B221" s="85"/>
      <c r="C221" s="84"/>
      <c r="D221" s="100"/>
      <c r="E221" s="101"/>
      <c r="F221" s="102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</row>
    <row r="222" spans="1:18" x14ac:dyDescent="0.4">
      <c r="A222" s="99"/>
      <c r="B222" s="85"/>
      <c r="C222" s="84"/>
      <c r="D222" s="100"/>
      <c r="E222" s="101"/>
      <c r="F222" s="102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</row>
    <row r="223" spans="1:18" x14ac:dyDescent="0.4">
      <c r="A223" s="99"/>
      <c r="B223" s="85"/>
      <c r="C223" s="84"/>
      <c r="D223" s="100"/>
      <c r="E223" s="101"/>
      <c r="F223" s="102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</row>
    <row r="224" spans="1:18" x14ac:dyDescent="0.4">
      <c r="A224" s="99"/>
      <c r="B224" s="85"/>
      <c r="C224" s="84"/>
      <c r="D224" s="100"/>
      <c r="E224" s="101"/>
      <c r="F224" s="102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</row>
    <row r="225" spans="1:18" x14ac:dyDescent="0.4">
      <c r="A225" s="99"/>
      <c r="B225" s="85"/>
      <c r="C225" s="84"/>
      <c r="D225" s="100"/>
      <c r="E225" s="101"/>
      <c r="F225" s="102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</row>
    <row r="226" spans="1:18" x14ac:dyDescent="0.4">
      <c r="A226" s="99"/>
      <c r="B226" s="85"/>
      <c r="C226" s="84"/>
      <c r="D226" s="100"/>
      <c r="E226" s="101"/>
      <c r="F226" s="102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</row>
    <row r="227" spans="1:18" x14ac:dyDescent="0.4">
      <c r="A227" s="99"/>
      <c r="B227" s="85"/>
      <c r="C227" s="84"/>
      <c r="D227" s="100"/>
      <c r="E227" s="101"/>
      <c r="F227" s="102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</row>
    <row r="228" spans="1:18" x14ac:dyDescent="0.4">
      <c r="A228" s="99"/>
      <c r="B228" s="85"/>
      <c r="C228" s="84"/>
      <c r="D228" s="100"/>
      <c r="E228" s="101"/>
      <c r="F228" s="102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</row>
    <row r="229" spans="1:18" x14ac:dyDescent="0.4"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</row>
    <row r="230" spans="1:18" x14ac:dyDescent="0.4"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</row>
    <row r="231" spans="1:18" x14ac:dyDescent="0.4"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</row>
    <row r="232" spans="1:18" x14ac:dyDescent="0.4"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</row>
    <row r="233" spans="1:18" x14ac:dyDescent="0.4"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</row>
    <row r="234" spans="1:18" x14ac:dyDescent="0.4"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</row>
    <row r="235" spans="1:18" x14ac:dyDescent="0.4"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</row>
    <row r="236" spans="1:18" x14ac:dyDescent="0.4"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</row>
    <row r="237" spans="1:18" x14ac:dyDescent="0.4"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</row>
    <row r="238" spans="1:18" x14ac:dyDescent="0.4"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</row>
    <row r="239" spans="1:18" x14ac:dyDescent="0.4"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</row>
    <row r="240" spans="1:18" x14ac:dyDescent="0.4"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</row>
    <row r="241" spans="8:18" x14ac:dyDescent="0.4"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</row>
    <row r="242" spans="8:18" x14ac:dyDescent="0.4"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</row>
    <row r="243" spans="8:18" x14ac:dyDescent="0.4"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</row>
    <row r="244" spans="8:18" x14ac:dyDescent="0.4"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</row>
    <row r="245" spans="8:18" x14ac:dyDescent="0.4"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</row>
    <row r="246" spans="8:18" x14ac:dyDescent="0.4"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</row>
    <row r="247" spans="8:18" x14ac:dyDescent="0.4"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</row>
    <row r="248" spans="8:18" x14ac:dyDescent="0.4"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</row>
    <row r="249" spans="8:18" x14ac:dyDescent="0.4"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</row>
    <row r="250" spans="8:18" x14ac:dyDescent="0.4"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</row>
    <row r="251" spans="8:18" x14ac:dyDescent="0.4"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</row>
    <row r="252" spans="8:18" x14ac:dyDescent="0.4"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</row>
    <row r="253" spans="8:18" x14ac:dyDescent="0.4"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</row>
    <row r="254" spans="8:18" x14ac:dyDescent="0.4"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</row>
    <row r="255" spans="8:18" x14ac:dyDescent="0.4"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</row>
    <row r="256" spans="8:18" x14ac:dyDescent="0.4"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</row>
    <row r="257" spans="8:18" x14ac:dyDescent="0.4"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</row>
    <row r="258" spans="8:18" x14ac:dyDescent="0.4"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</row>
    <row r="259" spans="8:18" x14ac:dyDescent="0.4"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</row>
    <row r="260" spans="8:18" x14ac:dyDescent="0.4"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</row>
    <row r="261" spans="8:18" x14ac:dyDescent="0.4"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</row>
    <row r="262" spans="8:18" x14ac:dyDescent="0.4"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</row>
    <row r="263" spans="8:18" x14ac:dyDescent="0.4"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</row>
    <row r="264" spans="8:18" x14ac:dyDescent="0.4"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</row>
    <row r="265" spans="8:18" x14ac:dyDescent="0.4"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</row>
    <row r="266" spans="8:18" x14ac:dyDescent="0.4"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</row>
    <row r="267" spans="8:18" x14ac:dyDescent="0.4"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</row>
    <row r="268" spans="8:18" x14ac:dyDescent="0.4"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</row>
    <row r="269" spans="8:18" x14ac:dyDescent="0.4"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</row>
    <row r="270" spans="8:18" x14ac:dyDescent="0.4"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</row>
    <row r="271" spans="8:18" x14ac:dyDescent="0.4"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</row>
    <row r="272" spans="8:18" x14ac:dyDescent="0.4"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</row>
    <row r="273" spans="8:18" x14ac:dyDescent="0.4"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</row>
    <row r="274" spans="8:18" x14ac:dyDescent="0.4"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</row>
    <row r="275" spans="8:18" x14ac:dyDescent="0.4"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</row>
    <row r="276" spans="8:18" x14ac:dyDescent="0.4"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</row>
    <row r="277" spans="8:18" x14ac:dyDescent="0.4"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</row>
    <row r="278" spans="8:18" x14ac:dyDescent="0.4"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</row>
    <row r="279" spans="8:18" x14ac:dyDescent="0.4"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</row>
    <row r="280" spans="8:18" x14ac:dyDescent="0.4"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</row>
    <row r="281" spans="8:18" x14ac:dyDescent="0.4"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</row>
    <row r="282" spans="8:18" x14ac:dyDescent="0.4"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</row>
    <row r="283" spans="8:18" x14ac:dyDescent="0.4"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</row>
    <row r="284" spans="8:18" x14ac:dyDescent="0.4"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</row>
    <row r="285" spans="8:18" x14ac:dyDescent="0.4"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</row>
    <row r="286" spans="8:18" x14ac:dyDescent="0.4"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</row>
    <row r="287" spans="8:18" x14ac:dyDescent="0.4"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</row>
    <row r="288" spans="8:18" x14ac:dyDescent="0.4"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</row>
    <row r="289" spans="8:18" x14ac:dyDescent="0.4"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</row>
    <row r="290" spans="8:18" x14ac:dyDescent="0.4"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</row>
    <row r="291" spans="8:18" x14ac:dyDescent="0.4"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</row>
    <row r="292" spans="8:18" x14ac:dyDescent="0.4"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</row>
    <row r="293" spans="8:18" x14ac:dyDescent="0.4"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</row>
    <row r="294" spans="8:18" x14ac:dyDescent="0.4"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</row>
    <row r="295" spans="8:18" x14ac:dyDescent="0.4"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</row>
    <row r="296" spans="8:18" x14ac:dyDescent="0.4"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</row>
    <row r="297" spans="8:18" x14ac:dyDescent="0.4"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</row>
    <row r="298" spans="8:18" x14ac:dyDescent="0.4"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</row>
    <row r="299" spans="8:18" x14ac:dyDescent="0.4"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</row>
    <row r="300" spans="8:18" x14ac:dyDescent="0.4"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</row>
    <row r="301" spans="8:18" x14ac:dyDescent="0.4"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</row>
    <row r="302" spans="8:18" x14ac:dyDescent="0.4"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</row>
    <row r="303" spans="8:18" x14ac:dyDescent="0.4"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</row>
    <row r="304" spans="8:18" x14ac:dyDescent="0.4"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</row>
    <row r="305" spans="8:18" x14ac:dyDescent="0.4"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</row>
    <row r="306" spans="8:18" x14ac:dyDescent="0.4"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</row>
    <row r="307" spans="8:18" x14ac:dyDescent="0.4"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</row>
    <row r="308" spans="8:18" x14ac:dyDescent="0.4"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</row>
    <row r="309" spans="8:18" x14ac:dyDescent="0.4"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</row>
    <row r="310" spans="8:18" x14ac:dyDescent="0.4"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</row>
    <row r="311" spans="8:18" x14ac:dyDescent="0.4"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</row>
    <row r="312" spans="8:18" x14ac:dyDescent="0.4"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</row>
    <row r="313" spans="8:18" x14ac:dyDescent="0.4"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</row>
    <row r="314" spans="8:18" x14ac:dyDescent="0.4"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</row>
    <row r="315" spans="8:18" x14ac:dyDescent="0.4"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</row>
    <row r="316" spans="8:18" x14ac:dyDescent="0.4"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</row>
    <row r="317" spans="8:18" x14ac:dyDescent="0.4"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</row>
    <row r="318" spans="8:18" x14ac:dyDescent="0.4"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</row>
    <row r="319" spans="8:18" x14ac:dyDescent="0.4"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</row>
    <row r="320" spans="8:18" x14ac:dyDescent="0.4"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</row>
    <row r="321" spans="8:18" x14ac:dyDescent="0.4"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</row>
    <row r="322" spans="8:18" x14ac:dyDescent="0.4"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</row>
    <row r="323" spans="8:18" x14ac:dyDescent="0.4"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</row>
    <row r="324" spans="8:18" x14ac:dyDescent="0.4"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</row>
    <row r="325" spans="8:18" x14ac:dyDescent="0.4"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</row>
    <row r="326" spans="8:18" x14ac:dyDescent="0.4"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</row>
    <row r="327" spans="8:18" x14ac:dyDescent="0.4"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</row>
    <row r="328" spans="8:18" x14ac:dyDescent="0.4"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</row>
    <row r="329" spans="8:18" x14ac:dyDescent="0.4"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</row>
    <row r="330" spans="8:18" x14ac:dyDescent="0.4"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</row>
    <row r="331" spans="8:18" x14ac:dyDescent="0.4"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</row>
    <row r="332" spans="8:18" x14ac:dyDescent="0.4"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</row>
    <row r="333" spans="8:18" x14ac:dyDescent="0.4"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</row>
    <row r="334" spans="8:18" x14ac:dyDescent="0.4"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</row>
    <row r="335" spans="8:18" x14ac:dyDescent="0.4"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</row>
    <row r="336" spans="8:18" x14ac:dyDescent="0.4"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</row>
    <row r="337" spans="8:18" x14ac:dyDescent="0.4"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</row>
    <row r="338" spans="8:18" x14ac:dyDescent="0.4"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</row>
    <row r="339" spans="8:18" x14ac:dyDescent="0.4"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</row>
    <row r="340" spans="8:18" x14ac:dyDescent="0.4"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</row>
    <row r="341" spans="8:18" x14ac:dyDescent="0.4"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</row>
    <row r="342" spans="8:18" x14ac:dyDescent="0.4"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</row>
    <row r="343" spans="8:18" x14ac:dyDescent="0.4"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</row>
    <row r="344" spans="8:18" x14ac:dyDescent="0.4"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</row>
    <row r="345" spans="8:18" x14ac:dyDescent="0.4"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</row>
    <row r="346" spans="8:18" x14ac:dyDescent="0.4"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</row>
    <row r="347" spans="8:18" x14ac:dyDescent="0.4"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</row>
    <row r="348" spans="8:18" x14ac:dyDescent="0.4"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</row>
    <row r="349" spans="8:18" x14ac:dyDescent="0.4"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</row>
    <row r="350" spans="8:18" x14ac:dyDescent="0.4"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</row>
    <row r="351" spans="8:18" x14ac:dyDescent="0.4"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</row>
    <row r="352" spans="8:18" x14ac:dyDescent="0.4"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</row>
    <row r="353" spans="8:18" x14ac:dyDescent="0.4"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</row>
    <row r="354" spans="8:18" x14ac:dyDescent="0.4"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</row>
    <row r="355" spans="8:18" x14ac:dyDescent="0.4"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</row>
    <row r="356" spans="8:18" x14ac:dyDescent="0.4"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</row>
    <row r="357" spans="8:18" x14ac:dyDescent="0.4"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</row>
    <row r="358" spans="8:18" x14ac:dyDescent="0.4"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</row>
    <row r="359" spans="8:18" x14ac:dyDescent="0.4"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</row>
    <row r="360" spans="8:18" x14ac:dyDescent="0.4"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</row>
    <row r="361" spans="8:18" x14ac:dyDescent="0.4"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</row>
    <row r="362" spans="8:18" x14ac:dyDescent="0.4"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</row>
    <row r="363" spans="8:18" x14ac:dyDescent="0.4"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</row>
    <row r="364" spans="8:18" x14ac:dyDescent="0.4"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</row>
    <row r="365" spans="8:18" x14ac:dyDescent="0.4"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</row>
    <row r="366" spans="8:18" x14ac:dyDescent="0.4"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</row>
    <row r="367" spans="8:18" x14ac:dyDescent="0.4"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</row>
    <row r="368" spans="8:18" x14ac:dyDescent="0.4"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</row>
    <row r="369" spans="8:18" x14ac:dyDescent="0.4"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</row>
    <row r="370" spans="8:18" x14ac:dyDescent="0.4"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</row>
    <row r="371" spans="8:18" x14ac:dyDescent="0.4"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</row>
    <row r="372" spans="8:18" x14ac:dyDescent="0.4"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</row>
    <row r="373" spans="8:18" x14ac:dyDescent="0.4"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</row>
    <row r="374" spans="8:18" x14ac:dyDescent="0.4"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</row>
    <row r="375" spans="8:18" x14ac:dyDescent="0.4"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</row>
    <row r="376" spans="8:18" x14ac:dyDescent="0.4"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</row>
    <row r="377" spans="8:18" x14ac:dyDescent="0.4"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</row>
    <row r="378" spans="8:18" x14ac:dyDescent="0.4"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</row>
    <row r="379" spans="8:18" x14ac:dyDescent="0.4"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</row>
    <row r="380" spans="8:18" x14ac:dyDescent="0.4"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</row>
    <row r="381" spans="8:18" x14ac:dyDescent="0.4"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</row>
    <row r="382" spans="8:18" x14ac:dyDescent="0.4"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</row>
    <row r="383" spans="8:18" x14ac:dyDescent="0.4"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</row>
    <row r="384" spans="8:18" x14ac:dyDescent="0.4"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</row>
    <row r="385" spans="8:18" x14ac:dyDescent="0.4"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</row>
    <row r="386" spans="8:18" x14ac:dyDescent="0.4"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</row>
    <row r="387" spans="8:18" x14ac:dyDescent="0.4"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</row>
    <row r="388" spans="8:18" x14ac:dyDescent="0.4"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</row>
    <row r="389" spans="8:18" x14ac:dyDescent="0.4"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</row>
    <row r="390" spans="8:18" x14ac:dyDescent="0.4"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</row>
    <row r="391" spans="8:18" x14ac:dyDescent="0.4"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</row>
    <row r="392" spans="8:18" x14ac:dyDescent="0.4"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</row>
    <row r="393" spans="8:18" x14ac:dyDescent="0.4"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</row>
    <row r="394" spans="8:18" x14ac:dyDescent="0.4"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</row>
  </sheetData>
  <autoFilter ref="A2:G157" xr:uid="{00000000-0001-0000-0700-000000000000}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2170"/>
  <sheetViews>
    <sheetView zoomScale="90" zoomScaleNormal="90" workbookViewId="0">
      <selection activeCell="O27" sqref="O27"/>
    </sheetView>
  </sheetViews>
  <sheetFormatPr baseColWidth="10" defaultRowHeight="14.5" x14ac:dyDescent="0.35"/>
  <cols>
    <col min="2" max="2" width="14.1796875" bestFit="1" customWidth="1"/>
    <col min="3" max="3" width="11.81640625" bestFit="1" customWidth="1"/>
    <col min="4" max="4" width="28.1796875" style="111" customWidth="1"/>
    <col min="5" max="5" width="45.54296875" bestFit="1" customWidth="1"/>
    <col min="7" max="7" width="12.7265625" bestFit="1" customWidth="1"/>
    <col min="11" max="11" width="12" style="6" bestFit="1" customWidth="1"/>
    <col min="13" max="13" width="12" style="6" bestFit="1" customWidth="1"/>
    <col min="14" max="14" width="13" bestFit="1" customWidth="1"/>
  </cols>
  <sheetData>
    <row r="1" spans="1:17" x14ac:dyDescent="0.35">
      <c r="A1" s="199" t="s">
        <v>170</v>
      </c>
      <c r="B1" s="200">
        <f>SUM(B3:B1699)</f>
        <v>33577.740000000005</v>
      </c>
      <c r="C1" s="201"/>
      <c r="D1" s="202" t="s">
        <v>734</v>
      </c>
      <c r="E1" s="203"/>
      <c r="F1" t="s">
        <v>5</v>
      </c>
      <c r="G1" s="15">
        <f>SUM(G3:G1664)</f>
        <v>2885492.3400000017</v>
      </c>
      <c r="J1" t="s">
        <v>796</v>
      </c>
      <c r="K1" s="17">
        <f>SUM(K3:K20)</f>
        <v>2885491.83</v>
      </c>
      <c r="L1" s="52">
        <f>SUM(K3:K15)-'DRVs Duelos'!C20</f>
        <v>0</v>
      </c>
      <c r="M1" t="s">
        <v>677</v>
      </c>
      <c r="N1" s="17">
        <f>SUM(N3:N10)</f>
        <v>907931.75999999978</v>
      </c>
      <c r="O1" s="51"/>
      <c r="P1" t="s">
        <v>797</v>
      </c>
      <c r="Q1" s="17">
        <f>SUM(Q3:Q10)</f>
        <v>2842239.96</v>
      </c>
    </row>
    <row r="2" spans="1:17" x14ac:dyDescent="0.35">
      <c r="A2" s="199" t="s">
        <v>170</v>
      </c>
      <c r="B2" s="199" t="s">
        <v>172</v>
      </c>
      <c r="C2" s="199" t="s">
        <v>6</v>
      </c>
      <c r="D2" s="204" t="s">
        <v>679</v>
      </c>
      <c r="E2" s="205"/>
      <c r="F2" t="s">
        <v>5</v>
      </c>
      <c r="G2" t="s">
        <v>173</v>
      </c>
      <c r="H2" t="s">
        <v>6</v>
      </c>
      <c r="P2" s="6"/>
    </row>
    <row r="3" spans="1:17" x14ac:dyDescent="0.35">
      <c r="A3" s="199">
        <v>12005</v>
      </c>
      <c r="B3" s="199">
        <v>2284.4700000000003</v>
      </c>
      <c r="C3" s="206">
        <f>VLOOKUP(A3,'K1 Duelos'!$B$10:$D$37,3,0)-B3</f>
        <v>0</v>
      </c>
      <c r="D3" s="202"/>
      <c r="E3" s="207"/>
      <c r="F3">
        <v>3329</v>
      </c>
      <c r="G3">
        <v>88521.48</v>
      </c>
      <c r="H3" s="18">
        <f>VLOOKUP(F3,'JGs Duelos'!$B$3:$D$145,3,0)-G3</f>
        <v>0</v>
      </c>
      <c r="I3" s="18"/>
      <c r="J3">
        <v>151</v>
      </c>
      <c r="K3" s="6">
        <v>210497.56</v>
      </c>
      <c r="M3" s="6" t="s">
        <v>670</v>
      </c>
      <c r="N3" s="15">
        <v>75530.099999999977</v>
      </c>
      <c r="P3" s="6" t="s">
        <v>670</v>
      </c>
      <c r="Q3" s="15">
        <v>305427.13</v>
      </c>
    </row>
    <row r="4" spans="1:17" x14ac:dyDescent="0.35">
      <c r="A4" s="199">
        <v>12006</v>
      </c>
      <c r="B4" s="199">
        <v>700.74</v>
      </c>
      <c r="C4" s="206">
        <f>VLOOKUP(A4,'K1 Duelos'!$B$10:$D$37,3,0)-B4</f>
        <v>0</v>
      </c>
      <c r="D4" s="202"/>
      <c r="E4" s="207"/>
      <c r="F4">
        <v>6776</v>
      </c>
      <c r="G4">
        <v>45053.66</v>
      </c>
      <c r="H4" s="18">
        <f>VLOOKUP(F4,'JGs Duelos'!$B$3:$D$145,3,0)-G4</f>
        <v>0</v>
      </c>
      <c r="I4" s="18"/>
      <c r="J4">
        <v>152</v>
      </c>
      <c r="K4" s="6">
        <v>202939.69</v>
      </c>
      <c r="M4" s="6" t="s">
        <v>671</v>
      </c>
      <c r="N4" s="106">
        <v>224801.94</v>
      </c>
      <c r="P4" s="6" t="s">
        <v>671</v>
      </c>
      <c r="Q4" s="106">
        <v>468214.27</v>
      </c>
    </row>
    <row r="5" spans="1:17" x14ac:dyDescent="0.35">
      <c r="A5" s="199">
        <v>12011</v>
      </c>
      <c r="B5" s="199">
        <v>642.17999999999995</v>
      </c>
      <c r="C5" s="206">
        <f>VLOOKUP(A5,'K1 Duelos'!$B$10:$D$37,3,0)-B5</f>
        <v>0</v>
      </c>
      <c r="D5" s="202"/>
      <c r="E5" s="207"/>
      <c r="F5">
        <v>4883</v>
      </c>
      <c r="G5">
        <v>44601.73</v>
      </c>
      <c r="H5" s="18">
        <f>VLOOKUP(F5,'JGs Duelos'!$B$3:$D$145,3,0)-G5</f>
        <v>0</v>
      </c>
      <c r="I5" s="18"/>
      <c r="J5">
        <v>153</v>
      </c>
      <c r="K5" s="6">
        <v>133932.32999999999</v>
      </c>
      <c r="M5" s="6" t="s">
        <v>672</v>
      </c>
      <c r="N5" s="106">
        <v>164101.15000000005</v>
      </c>
      <c r="P5" s="6" t="s">
        <v>672</v>
      </c>
      <c r="Q5" s="106">
        <v>336585.05</v>
      </c>
    </row>
    <row r="6" spans="1:17" x14ac:dyDescent="0.35">
      <c r="A6" s="199">
        <v>12013</v>
      </c>
      <c r="B6" s="199">
        <v>2253.9499999999998</v>
      </c>
      <c r="C6" s="206">
        <f>VLOOKUP(A6,'K1 Duelos'!$B$10:$D$37,3,0)-B6</f>
        <v>0</v>
      </c>
      <c r="D6" s="202"/>
      <c r="E6" s="207"/>
      <c r="F6">
        <v>5587</v>
      </c>
      <c r="G6">
        <v>42906.71</v>
      </c>
      <c r="H6" s="18">
        <f>VLOOKUP(F6,'JGs Duelos'!$B$3:$D$145,3,0)-G6</f>
        <v>0</v>
      </c>
      <c r="I6" s="18"/>
      <c r="J6">
        <v>155</v>
      </c>
      <c r="K6" s="6">
        <v>221944.71</v>
      </c>
      <c r="M6" s="6" t="s">
        <v>673</v>
      </c>
      <c r="N6" s="15">
        <v>56516.799999999981</v>
      </c>
      <c r="P6" s="6" t="s">
        <v>673</v>
      </c>
      <c r="Q6" s="15">
        <v>406237.58</v>
      </c>
    </row>
    <row r="7" spans="1:17" x14ac:dyDescent="0.35">
      <c r="A7" s="199">
        <v>12014</v>
      </c>
      <c r="B7" s="199">
        <v>2689.29</v>
      </c>
      <c r="C7" s="206">
        <f>VLOOKUP(A7,'K1 Duelos'!$B$10:$D$37,3,0)-B7</f>
        <v>0</v>
      </c>
      <c r="D7" s="202"/>
      <c r="E7" s="207"/>
      <c r="F7">
        <v>52414</v>
      </c>
      <c r="G7">
        <v>39821.769999999997</v>
      </c>
      <c r="H7" s="18" t="e">
        <f>VLOOKUP(F7,'JGs Duelos'!$B$3:$D$145,3,0)-G7</f>
        <v>#N/A</v>
      </c>
      <c r="I7" s="18"/>
      <c r="J7">
        <v>156</v>
      </c>
      <c r="K7" s="6">
        <v>236163.6</v>
      </c>
      <c r="M7" s="6" t="s">
        <v>674</v>
      </c>
      <c r="N7" s="107">
        <v>93252.800000000076</v>
      </c>
      <c r="P7" s="6" t="s">
        <v>674</v>
      </c>
      <c r="Q7" s="107">
        <v>421108.89</v>
      </c>
    </row>
    <row r="8" spans="1:17" x14ac:dyDescent="0.35">
      <c r="A8" s="199">
        <v>12016</v>
      </c>
      <c r="B8" s="199">
        <v>910.8900000000001</v>
      </c>
      <c r="C8" s="206">
        <f>VLOOKUP(A8,'K1 Duelos'!$B$10:$D$37,3,0)-B8</f>
        <v>0</v>
      </c>
      <c r="D8" s="202"/>
      <c r="E8" s="207"/>
      <c r="F8">
        <v>630</v>
      </c>
      <c r="G8">
        <v>34711.519999999997</v>
      </c>
      <c r="H8" s="18">
        <f>VLOOKUP(F8,'JGs Duelos'!$B$3:$D$145,3,0)-G8</f>
        <v>0</v>
      </c>
      <c r="I8" s="18"/>
      <c r="J8">
        <v>157</v>
      </c>
      <c r="K8" s="6">
        <v>219744.66</v>
      </c>
      <c r="M8" s="6" t="s">
        <v>675</v>
      </c>
      <c r="N8" s="15">
        <v>275863.75999999966</v>
      </c>
      <c r="P8" s="6" t="s">
        <v>675</v>
      </c>
      <c r="Q8" s="15">
        <v>637713.85</v>
      </c>
    </row>
    <row r="9" spans="1:17" x14ac:dyDescent="0.35">
      <c r="A9" s="199">
        <v>12018</v>
      </c>
      <c r="B9" s="199">
        <v>814.87</v>
      </c>
      <c r="C9" s="206">
        <f>VLOOKUP(A9,'K1 Duelos'!$B$10:$D$37,3,0)-B9</f>
        <v>0</v>
      </c>
      <c r="D9" s="202"/>
      <c r="E9" s="207"/>
      <c r="F9">
        <v>1465</v>
      </c>
      <c r="G9">
        <v>34461.58</v>
      </c>
      <c r="H9" s="18">
        <f>VLOOKUP(F9,'JGs Duelos'!$B$3:$D$145,3,0)-G9</f>
        <v>0</v>
      </c>
      <c r="I9" s="18"/>
      <c r="J9">
        <v>158</v>
      </c>
      <c r="K9" s="6">
        <v>313313.8</v>
      </c>
      <c r="M9" s="6" t="s">
        <v>676</v>
      </c>
      <c r="N9" s="15">
        <v>17865.209999999992</v>
      </c>
      <c r="P9" s="6" t="s">
        <v>676</v>
      </c>
      <c r="Q9" s="15">
        <v>266953.19</v>
      </c>
    </row>
    <row r="10" spans="1:17" x14ac:dyDescent="0.35">
      <c r="A10" s="199">
        <v>12019</v>
      </c>
      <c r="B10" s="199">
        <v>602.52</v>
      </c>
      <c r="C10" s="206">
        <f>VLOOKUP(A10,'K1 Duelos'!$B$10:$D$37,3,0)-B10</f>
        <v>0</v>
      </c>
      <c r="D10" s="202"/>
      <c r="E10" s="207"/>
      <c r="F10">
        <v>540</v>
      </c>
      <c r="G10">
        <v>34003.33</v>
      </c>
      <c r="H10" s="18">
        <f>VLOOKUP(F10,'JGs Duelos'!$B$3:$D$145,3,0)-G10</f>
        <v>0</v>
      </c>
      <c r="I10" s="18"/>
      <c r="J10">
        <v>159</v>
      </c>
      <c r="K10" s="6">
        <v>207817.41</v>
      </c>
      <c r="M10" s="6" t="s">
        <v>699</v>
      </c>
      <c r="P10" s="6" t="s">
        <v>699</v>
      </c>
    </row>
    <row r="11" spans="1:17" x14ac:dyDescent="0.35">
      <c r="A11" s="199">
        <v>12025</v>
      </c>
      <c r="B11" s="199">
        <v>1022.47</v>
      </c>
      <c r="C11" s="206">
        <f>VLOOKUP(A11,'K1 Duelos'!$B$10:$D$37,3,0)-B11</f>
        <v>0</v>
      </c>
      <c r="D11" s="202"/>
      <c r="E11" s="207"/>
      <c r="F11">
        <v>1526</v>
      </c>
      <c r="G11">
        <v>33096.269999999997</v>
      </c>
      <c r="H11" s="18">
        <f>VLOOKUP(F11,'JGs Duelos'!$B$3:$D$145,3,0)-G11</f>
        <v>0</v>
      </c>
      <c r="I11" s="18"/>
      <c r="J11">
        <v>160</v>
      </c>
      <c r="K11" s="6">
        <v>359403.74</v>
      </c>
      <c r="P11" s="6"/>
    </row>
    <row r="12" spans="1:17" x14ac:dyDescent="0.35">
      <c r="A12" s="199">
        <v>28003</v>
      </c>
      <c r="B12" s="199">
        <v>1186.25</v>
      </c>
      <c r="C12" s="206">
        <f>VLOOKUP(A12,'K1 Duelos'!$B$10:$D$37,3,0)-B12</f>
        <v>0</v>
      </c>
      <c r="D12" s="202"/>
      <c r="E12" s="207"/>
      <c r="F12">
        <v>392</v>
      </c>
      <c r="G12">
        <v>32122.37</v>
      </c>
      <c r="H12" s="18">
        <f>VLOOKUP(F12,'JGs Duelos'!$B$3:$D$145,3,0)-G12</f>
        <v>0</v>
      </c>
      <c r="I12" s="18"/>
      <c r="J12">
        <v>161</v>
      </c>
      <c r="K12" s="6">
        <v>258912.85</v>
      </c>
      <c r="M12" s="105" t="s">
        <v>668</v>
      </c>
      <c r="N12" s="118">
        <f>+N4+N5</f>
        <v>388903.09000000008</v>
      </c>
      <c r="P12" s="6"/>
    </row>
    <row r="13" spans="1:17" x14ac:dyDescent="0.35">
      <c r="A13" s="199">
        <v>30070</v>
      </c>
      <c r="B13" s="199">
        <v>1562.8099999999997</v>
      </c>
      <c r="C13" s="206">
        <f>VLOOKUP(A13,'K1 Duelos'!$B$10:$D$37,3,0)-B13</f>
        <v>0</v>
      </c>
      <c r="D13" s="202"/>
      <c r="E13" s="207"/>
      <c r="F13">
        <v>2565</v>
      </c>
      <c r="G13">
        <v>30917.94</v>
      </c>
      <c r="H13" s="18">
        <f>VLOOKUP(F13,'JGs Duelos'!$B$3:$D$145,3,0)-G13</f>
        <v>0</v>
      </c>
      <c r="I13" s="18"/>
      <c r="J13">
        <v>162</v>
      </c>
      <c r="K13" s="6">
        <v>245530.06</v>
      </c>
      <c r="M13" s="105" t="s">
        <v>669</v>
      </c>
      <c r="N13" s="108">
        <f>+N3+N6+N7+N8+N9</f>
        <v>519028.66999999969</v>
      </c>
      <c r="P13" s="6"/>
    </row>
    <row r="14" spans="1:17" x14ac:dyDescent="0.35">
      <c r="A14" s="199">
        <v>39484</v>
      </c>
      <c r="B14" s="199">
        <v>0</v>
      </c>
      <c r="C14" s="206" t="e">
        <f>VLOOKUP(A14,'K1 Duelos'!$B$10:$D$37,3,0)-B14</f>
        <v>#N/A</v>
      </c>
      <c r="D14" s="202">
        <v>40.15</v>
      </c>
      <c r="E14" s="207"/>
      <c r="F14">
        <v>5817</v>
      </c>
      <c r="G14">
        <v>30842.12</v>
      </c>
      <c r="H14" s="18">
        <f>VLOOKUP(F14,'JGs Duelos'!$B$3:$D$145,3,0)-G14</f>
        <v>0</v>
      </c>
      <c r="I14" s="18"/>
      <c r="J14">
        <v>163</v>
      </c>
      <c r="K14" s="6">
        <v>189855.75</v>
      </c>
      <c r="P14" s="6"/>
    </row>
    <row r="15" spans="1:17" x14ac:dyDescent="0.35">
      <c r="A15" s="199">
        <v>39770</v>
      </c>
      <c r="B15" s="199">
        <v>996.1</v>
      </c>
      <c r="C15" s="206">
        <f>VLOOKUP(A15,'K1 Duelos'!$B$10:$D$37,3,0)-B15</f>
        <v>0</v>
      </c>
      <c r="D15" s="202"/>
      <c r="E15" s="207"/>
      <c r="F15">
        <v>52757</v>
      </c>
      <c r="G15">
        <v>30764.32</v>
      </c>
      <c r="H15" s="18">
        <f>VLOOKUP(F15,'JGs Duelos'!$B$3:$D$145,3,0)-G15</f>
        <v>0</v>
      </c>
      <c r="I15" s="18"/>
      <c r="J15">
        <v>182</v>
      </c>
      <c r="K15" s="6">
        <v>33360.67</v>
      </c>
      <c r="L15" s="50">
        <f>+K15-B1</f>
        <v>-217.07000000000698</v>
      </c>
      <c r="P15" s="6" t="s">
        <v>975</v>
      </c>
      <c r="Q15" t="s">
        <v>976</v>
      </c>
    </row>
    <row r="16" spans="1:17" x14ac:dyDescent="0.35">
      <c r="A16" s="199">
        <v>39771</v>
      </c>
      <c r="B16" s="199">
        <v>1654.2299999999998</v>
      </c>
      <c r="C16" s="206">
        <f>VLOOKUP(A16,'K1 Duelos'!$B$10:$D$37,3,0)-B16</f>
        <v>0</v>
      </c>
      <c r="D16" s="202"/>
      <c r="E16" s="207"/>
      <c r="F16">
        <v>5454</v>
      </c>
      <c r="G16">
        <v>30757.84</v>
      </c>
      <c r="H16" s="18">
        <f>VLOOKUP(F16,'JGs Duelos'!$B$3:$D$145,3,0)-G16</f>
        <v>0</v>
      </c>
      <c r="I16" s="18"/>
      <c r="J16">
        <v>183</v>
      </c>
      <c r="P16" s="6"/>
    </row>
    <row r="17" spans="1:17" x14ac:dyDescent="0.35">
      <c r="A17" s="199">
        <v>39774</v>
      </c>
      <c r="B17" s="199">
        <v>1759.3600000000001</v>
      </c>
      <c r="C17" s="206">
        <f>VLOOKUP(A17,'K1 Duelos'!$B$10:$D$37,3,0)-B17</f>
        <v>0</v>
      </c>
      <c r="D17" s="202"/>
      <c r="E17" s="207"/>
      <c r="F17">
        <v>677</v>
      </c>
      <c r="G17">
        <v>30221.14</v>
      </c>
      <c r="H17" s="18">
        <f>VLOOKUP(F17,'JGs Duelos'!$B$3:$D$145,3,0)-G17</f>
        <v>0</v>
      </c>
      <c r="I17" s="18"/>
      <c r="J17">
        <v>188</v>
      </c>
      <c r="P17" s="6" t="s">
        <v>977</v>
      </c>
      <c r="Q17">
        <v>468214.27</v>
      </c>
    </row>
    <row r="18" spans="1:17" x14ac:dyDescent="0.35">
      <c r="A18" s="199">
        <v>39803</v>
      </c>
      <c r="B18" s="199">
        <v>823.72</v>
      </c>
      <c r="C18" s="206">
        <f>VLOOKUP(A18,'K1 Duelos'!$B$10:$D$37,3,0)-B18</f>
        <v>0</v>
      </c>
      <c r="D18" s="202"/>
      <c r="E18" s="207"/>
      <c r="F18">
        <v>7509</v>
      </c>
      <c r="G18">
        <v>29310.560000000001</v>
      </c>
      <c r="H18" s="18">
        <f>VLOOKUP(F18,'JGs Duelos'!$B$3:$D$145,3,0)-G18</f>
        <v>0</v>
      </c>
      <c r="I18" s="18"/>
      <c r="J18">
        <v>192</v>
      </c>
      <c r="P18" s="6" t="s">
        <v>978</v>
      </c>
      <c r="Q18">
        <v>406237.58</v>
      </c>
    </row>
    <row r="19" spans="1:17" x14ac:dyDescent="0.35">
      <c r="A19" s="199">
        <v>39833</v>
      </c>
      <c r="B19" s="199">
        <v>1031.52</v>
      </c>
      <c r="C19" s="206">
        <f>VLOOKUP(A19,'K1 Duelos'!$B$10:$D$37,3,0)-B19</f>
        <v>0</v>
      </c>
      <c r="D19" s="202"/>
      <c r="E19" s="207"/>
      <c r="F19">
        <v>9769</v>
      </c>
      <c r="G19">
        <v>29156.34</v>
      </c>
      <c r="H19" s="18">
        <f>VLOOKUP(F19,'JGs Duelos'!$B$3:$D$145,3,0)-G19</f>
        <v>0</v>
      </c>
      <c r="I19" s="18"/>
      <c r="J19">
        <v>530</v>
      </c>
      <c r="K19" s="6">
        <v>52075</v>
      </c>
    </row>
    <row r="20" spans="1:17" x14ac:dyDescent="0.35">
      <c r="A20" s="199">
        <v>52418</v>
      </c>
      <c r="B20" s="199">
        <v>1414.4</v>
      </c>
      <c r="C20" s="206">
        <f>VLOOKUP(A20,'K1 Duelos'!$B$10:$D$37,3,0)-B20</f>
        <v>0</v>
      </c>
      <c r="D20" s="202"/>
      <c r="E20" s="207"/>
      <c r="F20">
        <v>860</v>
      </c>
      <c r="G20">
        <v>28908.880000000001</v>
      </c>
      <c r="H20" s="18">
        <f>VLOOKUP(F20,'JGs Duelos'!$B$3:$D$145,3,0)-G20</f>
        <v>0</v>
      </c>
      <c r="I20" s="18"/>
      <c r="P20" t="s">
        <v>979</v>
      </c>
      <c r="Q20">
        <v>336585.05</v>
      </c>
    </row>
    <row r="21" spans="1:17" x14ac:dyDescent="0.35">
      <c r="A21" s="199">
        <v>53461</v>
      </c>
      <c r="B21" s="199">
        <v>1025.8899999999999</v>
      </c>
      <c r="C21" s="206">
        <f>VLOOKUP(A21,'K1 Duelos'!$B$10:$D$37,3,0)-B21</f>
        <v>0</v>
      </c>
      <c r="D21" s="202"/>
      <c r="E21" s="207"/>
      <c r="F21">
        <v>6496</v>
      </c>
      <c r="G21">
        <v>26966.51</v>
      </c>
      <c r="H21" s="18">
        <f>VLOOKUP(F21,'JGs Duelos'!$B$3:$D$145,3,0)-G21</f>
        <v>0</v>
      </c>
      <c r="I21" s="18"/>
      <c r="P21" t="s">
        <v>980</v>
      </c>
      <c r="Q21">
        <v>266953.19</v>
      </c>
    </row>
    <row r="22" spans="1:17" x14ac:dyDescent="0.35">
      <c r="A22" s="199">
        <v>53566</v>
      </c>
      <c r="B22" s="199">
        <v>2064.21</v>
      </c>
      <c r="C22" s="206">
        <f>VLOOKUP(A22,'K1 Duelos'!$B$10:$D$37,3,0)-B22</f>
        <v>0</v>
      </c>
      <c r="D22" s="202"/>
      <c r="E22" s="207"/>
      <c r="F22">
        <v>6818</v>
      </c>
      <c r="G22">
        <v>26908.71</v>
      </c>
      <c r="H22" s="18">
        <f>VLOOKUP(F22,'JGs Duelos'!$B$3:$D$145,3,0)-G22</f>
        <v>0</v>
      </c>
      <c r="I22" s="18"/>
    </row>
    <row r="23" spans="1:17" x14ac:dyDescent="0.35">
      <c r="A23" s="199">
        <v>53759</v>
      </c>
      <c r="B23" s="199">
        <v>412.26999999999992</v>
      </c>
      <c r="C23" s="206">
        <f>VLOOKUP(A23,'K1 Duelos'!$B$10:$D$37,3,0)-B23</f>
        <v>0</v>
      </c>
      <c r="D23" s="202"/>
      <c r="E23" s="207"/>
      <c r="F23">
        <v>6492</v>
      </c>
      <c r="G23">
        <v>26900.82</v>
      </c>
      <c r="H23" s="18">
        <f>VLOOKUP(F23,'JGs Duelos'!$B$3:$D$145,3,0)-G23</f>
        <v>0</v>
      </c>
      <c r="I23" s="18"/>
      <c r="P23" t="s">
        <v>981</v>
      </c>
      <c r="Q23">
        <v>421108.89</v>
      </c>
    </row>
    <row r="24" spans="1:17" x14ac:dyDescent="0.35">
      <c r="A24" s="199">
        <v>53863</v>
      </c>
      <c r="B24" s="199">
        <v>1292.3800000000001</v>
      </c>
      <c r="C24" s="206">
        <f>VLOOKUP(A24,'K1 Duelos'!$B$10:$D$37,3,0)-B24</f>
        <v>0</v>
      </c>
      <c r="D24" s="202"/>
      <c r="E24" s="207"/>
      <c r="F24">
        <v>10515</v>
      </c>
      <c r="G24">
        <v>26646.01</v>
      </c>
      <c r="H24" s="18">
        <f>VLOOKUP(F24,'JGs Duelos'!$B$3:$D$145,3,0)-G24</f>
        <v>0</v>
      </c>
      <c r="I24" s="18"/>
      <c r="P24" t="s">
        <v>982</v>
      </c>
      <c r="Q24">
        <v>33360.67</v>
      </c>
    </row>
    <row r="25" spans="1:17" x14ac:dyDescent="0.35">
      <c r="A25" s="199">
        <v>53889</v>
      </c>
      <c r="B25" s="199">
        <v>1279.0600000000002</v>
      </c>
      <c r="C25" s="206">
        <f>VLOOKUP(A25,'K1 Duelos'!$B$10:$D$37,3,0)-B25</f>
        <v>0</v>
      </c>
      <c r="D25" s="202"/>
      <c r="E25" s="207"/>
      <c r="F25">
        <v>941</v>
      </c>
      <c r="G25">
        <v>26004.45</v>
      </c>
      <c r="H25" s="18">
        <f>VLOOKUP(F25,'JGs Duelos'!$B$3:$D$145,3,0)-G25</f>
        <v>0</v>
      </c>
      <c r="I25" s="18"/>
    </row>
    <row r="26" spans="1:17" x14ac:dyDescent="0.35">
      <c r="A26" s="199">
        <v>53906</v>
      </c>
      <c r="B26" s="199">
        <v>926.93999999999994</v>
      </c>
      <c r="C26" s="206">
        <f>VLOOKUP(A26,'K1 Duelos'!$B$10:$D$37,3,0)-B26</f>
        <v>0</v>
      </c>
      <c r="D26" s="202"/>
      <c r="E26" s="207"/>
      <c r="F26">
        <v>10093</v>
      </c>
      <c r="G26">
        <v>25992.59</v>
      </c>
      <c r="H26" s="18">
        <f>VLOOKUP(F26,'JGs Duelos'!$B$3:$D$145,3,0)-G26</f>
        <v>0</v>
      </c>
      <c r="I26" s="18"/>
      <c r="P26" t="s">
        <v>983</v>
      </c>
      <c r="Q26">
        <v>305427.13</v>
      </c>
    </row>
    <row r="27" spans="1:17" x14ac:dyDescent="0.35">
      <c r="A27" s="199">
        <v>53907</v>
      </c>
      <c r="B27" s="199">
        <v>744.33</v>
      </c>
      <c r="C27" s="206">
        <f>VLOOKUP(A27,'K1 Duelos'!$B$10:$D$37,3,0)-B27</f>
        <v>0</v>
      </c>
      <c r="D27" s="202"/>
      <c r="E27" s="207"/>
      <c r="F27">
        <v>1906</v>
      </c>
      <c r="G27">
        <v>25931.31</v>
      </c>
      <c r="H27" s="18">
        <f>VLOOKUP(F27,'JGs Duelos'!$B$3:$D$145,3,0)-G27</f>
        <v>0</v>
      </c>
      <c r="I27" s="18"/>
      <c r="P27" t="s">
        <v>984</v>
      </c>
      <c r="Q27">
        <v>637713.85</v>
      </c>
    </row>
    <row r="28" spans="1:17" x14ac:dyDescent="0.35">
      <c r="A28" s="199">
        <v>53908</v>
      </c>
      <c r="B28" s="199">
        <v>852.93000000000006</v>
      </c>
      <c r="C28" s="206">
        <f>VLOOKUP(A28,'K1 Duelos'!$B$10:$D$37,3,0)-B28</f>
        <v>0</v>
      </c>
      <c r="D28" s="202"/>
      <c r="E28" s="207"/>
      <c r="F28">
        <v>702</v>
      </c>
      <c r="G28">
        <v>25888.25</v>
      </c>
      <c r="H28" s="18">
        <f>VLOOKUP(F28,'JGs Duelos'!$B$3:$D$145,3,0)-G28</f>
        <v>0</v>
      </c>
      <c r="I28" s="18"/>
    </row>
    <row r="29" spans="1:17" x14ac:dyDescent="0.35">
      <c r="A29" s="199">
        <v>53910</v>
      </c>
      <c r="B29" s="199">
        <v>129</v>
      </c>
      <c r="C29" s="206">
        <f>VLOOKUP(A29,'K1 Duelos'!$B$10:$D$37,3,0)-B29</f>
        <v>0</v>
      </c>
      <c r="D29" s="202"/>
      <c r="E29" s="207"/>
      <c r="F29">
        <v>1789</v>
      </c>
      <c r="G29">
        <v>25874.9</v>
      </c>
      <c r="H29" s="18">
        <f>VLOOKUP(F29,'JGs Duelos'!$B$3:$D$145,3,0)-G29</f>
        <v>0</v>
      </c>
      <c r="I29" s="18"/>
      <c r="P29" t="s">
        <v>973</v>
      </c>
      <c r="Q29">
        <v>9891.70999999999</v>
      </c>
    </row>
    <row r="30" spans="1:17" x14ac:dyDescent="0.35">
      <c r="A30" s="199">
        <v>53936</v>
      </c>
      <c r="B30" s="199">
        <v>1342.44</v>
      </c>
      <c r="C30" s="206">
        <f>VLOOKUP(A30,'K1 Duelos'!$B$10:$D$37,3,0)-B30</f>
        <v>0</v>
      </c>
      <c r="D30" s="202"/>
      <c r="E30" s="207"/>
      <c r="F30">
        <v>1578</v>
      </c>
      <c r="G30">
        <v>25796.59</v>
      </c>
      <c r="H30" s="18">
        <f>VLOOKUP(F30,'JGs Duelos'!$B$3:$D$145,3,0)-G30</f>
        <v>0</v>
      </c>
      <c r="I30" s="18"/>
      <c r="P30" t="s">
        <v>985</v>
      </c>
      <c r="Q30">
        <v>2885492.34</v>
      </c>
    </row>
    <row r="31" spans="1:17" x14ac:dyDescent="0.35">
      <c r="A31" s="199">
        <v>53937</v>
      </c>
      <c r="B31" s="199">
        <v>1158.52</v>
      </c>
      <c r="C31" s="206">
        <f>VLOOKUP(A31,'K1 Duelos'!$B$10:$D$37,3,0)-B31</f>
        <v>0</v>
      </c>
      <c r="D31" s="202"/>
      <c r="E31" s="207"/>
      <c r="F31">
        <v>5355</v>
      </c>
      <c r="G31">
        <v>25424.7</v>
      </c>
      <c r="H31" s="18">
        <f>VLOOKUP(F31,'JGs Duelos'!$B$3:$D$145,3,0)-G31</f>
        <v>0</v>
      </c>
      <c r="I31" s="18"/>
    </row>
    <row r="32" spans="1:17" x14ac:dyDescent="0.35">
      <c r="A32" s="199"/>
      <c r="B32" s="199"/>
      <c r="C32" s="206"/>
      <c r="D32" s="202"/>
      <c r="E32" s="207"/>
      <c r="F32">
        <v>6965</v>
      </c>
      <c r="G32">
        <v>25263.96</v>
      </c>
      <c r="H32" s="18">
        <f>VLOOKUP(F32,'JGs Duelos'!$B$3:$D$145,3,0)-G32</f>
        <v>0</v>
      </c>
      <c r="I32" s="18"/>
    </row>
    <row r="33" spans="1:9" x14ac:dyDescent="0.35">
      <c r="A33" s="199"/>
      <c r="B33" s="199"/>
      <c r="C33" s="206"/>
      <c r="D33" s="202"/>
      <c r="E33" s="207"/>
      <c r="F33">
        <v>4118</v>
      </c>
      <c r="G33">
        <v>25187.22</v>
      </c>
      <c r="H33" s="18">
        <f>VLOOKUP(F33,'JGs Duelos'!$B$3:$D$145,3,0)-G33</f>
        <v>0</v>
      </c>
      <c r="I33" s="18"/>
    </row>
    <row r="34" spans="1:9" x14ac:dyDescent="0.35">
      <c r="A34" s="199"/>
      <c r="B34" s="199"/>
      <c r="C34" s="206"/>
      <c r="D34" s="202"/>
      <c r="E34" s="207"/>
      <c r="F34">
        <v>5870</v>
      </c>
      <c r="G34">
        <v>25117.48</v>
      </c>
      <c r="H34" s="18">
        <f>VLOOKUP(F34,'JGs Duelos'!$B$3:$D$145,3,0)-G34</f>
        <v>0</v>
      </c>
      <c r="I34" s="18"/>
    </row>
    <row r="35" spans="1:9" x14ac:dyDescent="0.35">
      <c r="A35" s="199"/>
      <c r="B35" s="199"/>
      <c r="C35" s="206"/>
      <c r="D35" s="202"/>
      <c r="E35" s="207"/>
      <c r="F35">
        <v>1742</v>
      </c>
      <c r="G35">
        <v>25043.89</v>
      </c>
      <c r="H35" s="18">
        <f>VLOOKUP(F35,'JGs Duelos'!$B$3:$D$145,3,0)-G35</f>
        <v>0</v>
      </c>
      <c r="I35" s="18"/>
    </row>
    <row r="36" spans="1:9" x14ac:dyDescent="0.35">
      <c r="A36" s="199"/>
      <c r="B36" s="199"/>
      <c r="C36" s="206"/>
      <c r="D36" s="202"/>
      <c r="E36" s="207"/>
      <c r="F36">
        <v>6789</v>
      </c>
      <c r="G36">
        <v>25042.67</v>
      </c>
      <c r="H36" s="18">
        <f>VLOOKUP(F36,'JGs Duelos'!$B$3:$D$145,3,0)-G36</f>
        <v>0</v>
      </c>
      <c r="I36" s="18"/>
    </row>
    <row r="37" spans="1:9" x14ac:dyDescent="0.35">
      <c r="A37" s="199"/>
      <c r="B37" s="199"/>
      <c r="C37" s="206"/>
      <c r="D37" s="202"/>
      <c r="E37" s="207"/>
      <c r="F37">
        <v>7972</v>
      </c>
      <c r="G37">
        <v>24804.17</v>
      </c>
      <c r="H37" s="18">
        <f>VLOOKUP(F37,'JGs Duelos'!$B$3:$D$145,3,0)-G37</f>
        <v>0</v>
      </c>
      <c r="I37" s="18"/>
    </row>
    <row r="38" spans="1:9" x14ac:dyDescent="0.35">
      <c r="A38" s="199"/>
      <c r="B38" s="199"/>
      <c r="C38" s="206"/>
      <c r="D38" s="202"/>
      <c r="E38" s="207"/>
      <c r="F38">
        <v>4352</v>
      </c>
      <c r="G38">
        <v>24715.01</v>
      </c>
      <c r="H38" s="18">
        <f>VLOOKUP(F38,'JGs Duelos'!$B$3:$D$145,3,0)-G38</f>
        <v>0</v>
      </c>
      <c r="I38" s="18"/>
    </row>
    <row r="39" spans="1:9" x14ac:dyDescent="0.35">
      <c r="A39" s="199"/>
      <c r="B39" s="199"/>
      <c r="C39" s="206"/>
      <c r="D39" s="202"/>
      <c r="E39" s="207"/>
      <c r="F39">
        <v>251</v>
      </c>
      <c r="G39">
        <v>24625.83</v>
      </c>
      <c r="H39" s="18">
        <f>VLOOKUP(F39,'JGs Duelos'!$B$3:$D$145,3,0)-G39</f>
        <v>0</v>
      </c>
      <c r="I39" s="18"/>
    </row>
    <row r="40" spans="1:9" x14ac:dyDescent="0.35">
      <c r="A40" s="199"/>
      <c r="B40" s="199"/>
      <c r="C40" s="206"/>
      <c r="D40" s="202"/>
      <c r="E40" s="207"/>
      <c r="F40">
        <v>640</v>
      </c>
      <c r="G40">
        <v>24606.85</v>
      </c>
      <c r="H40" s="18">
        <f>VLOOKUP(F40,'JGs Duelos'!$B$3:$D$145,3,0)-G40</f>
        <v>0</v>
      </c>
      <c r="I40" s="18"/>
    </row>
    <row r="41" spans="1:9" x14ac:dyDescent="0.35">
      <c r="A41" s="199"/>
      <c r="B41" s="199"/>
      <c r="C41" s="206"/>
      <c r="D41" s="202"/>
      <c r="E41" s="207"/>
      <c r="F41">
        <v>594</v>
      </c>
      <c r="G41">
        <v>24107.78</v>
      </c>
      <c r="H41" s="18">
        <f>VLOOKUP(F41,'JGs Duelos'!$B$3:$D$145,3,0)-G41</f>
        <v>0</v>
      </c>
      <c r="I41" s="18"/>
    </row>
    <row r="42" spans="1:9" x14ac:dyDescent="0.35">
      <c r="A42" s="199"/>
      <c r="B42" s="199"/>
      <c r="C42" s="206"/>
      <c r="D42" s="202"/>
      <c r="E42" s="207"/>
      <c r="F42">
        <v>2518</v>
      </c>
      <c r="G42">
        <v>23822.23</v>
      </c>
      <c r="H42" s="18">
        <f>VLOOKUP(F42,'JGs Duelos'!$B$3:$D$145,3,0)-G42</f>
        <v>0</v>
      </c>
      <c r="I42" s="18"/>
    </row>
    <row r="43" spans="1:9" x14ac:dyDescent="0.35">
      <c r="A43" s="199"/>
      <c r="B43" s="199"/>
      <c r="C43" s="206"/>
      <c r="D43" s="202"/>
      <c r="E43" s="207"/>
      <c r="F43">
        <v>42284</v>
      </c>
      <c r="G43">
        <v>23737.55</v>
      </c>
      <c r="H43" s="18">
        <f>VLOOKUP(F43,'JGs Duelos'!$B$3:$D$145,3,0)-G43</f>
        <v>0</v>
      </c>
      <c r="I43" s="18"/>
    </row>
    <row r="44" spans="1:9" x14ac:dyDescent="0.35">
      <c r="A44" s="199"/>
      <c r="B44" s="199"/>
      <c r="C44" s="206"/>
      <c r="D44" s="202"/>
      <c r="E44" s="207"/>
      <c r="F44">
        <v>52314</v>
      </c>
      <c r="G44">
        <v>23349.54</v>
      </c>
      <c r="H44" s="18">
        <f>VLOOKUP(F44,'JGs Duelos'!$B$3:$D$145,3,0)-G44</f>
        <v>0</v>
      </c>
      <c r="I44" s="18"/>
    </row>
    <row r="45" spans="1:9" x14ac:dyDescent="0.35">
      <c r="A45" s="199"/>
      <c r="B45" s="199"/>
      <c r="C45" s="206"/>
      <c r="D45" s="202"/>
      <c r="E45" s="202"/>
      <c r="F45">
        <v>52166</v>
      </c>
      <c r="G45">
        <v>23092.1</v>
      </c>
      <c r="H45" s="18">
        <f>VLOOKUP(F45,'JGs Duelos'!$B$3:$D$145,3,0)-G45</f>
        <v>0</v>
      </c>
      <c r="I45" s="18"/>
    </row>
    <row r="46" spans="1:9" x14ac:dyDescent="0.35">
      <c r="A46" s="199"/>
      <c r="B46" s="199"/>
      <c r="C46" s="206"/>
      <c r="D46" s="202"/>
      <c r="E46" s="207"/>
      <c r="F46">
        <v>5799</v>
      </c>
      <c r="G46">
        <v>22809.279999999999</v>
      </c>
      <c r="H46" s="18">
        <f>VLOOKUP(F46,'JGs Duelos'!$B$3:$D$145,3,0)-G46</f>
        <v>0</v>
      </c>
      <c r="I46" s="18"/>
    </row>
    <row r="47" spans="1:9" x14ac:dyDescent="0.35">
      <c r="A47" s="199"/>
      <c r="B47" s="199"/>
      <c r="C47" s="206"/>
      <c r="D47" s="202"/>
      <c r="E47" s="207"/>
      <c r="F47">
        <v>1576</v>
      </c>
      <c r="G47">
        <v>22594.15</v>
      </c>
      <c r="H47" s="18">
        <f>VLOOKUP(F47,'JGs Duelos'!$B$3:$D$145,3,0)-G47</f>
        <v>0</v>
      </c>
      <c r="I47" s="18"/>
    </row>
    <row r="48" spans="1:9" x14ac:dyDescent="0.35">
      <c r="A48" s="199"/>
      <c r="B48" s="199"/>
      <c r="C48" s="206"/>
      <c r="D48" s="202"/>
      <c r="E48" s="207"/>
      <c r="F48">
        <v>52971</v>
      </c>
      <c r="G48">
        <v>21911.31</v>
      </c>
      <c r="H48" s="18">
        <f>VLOOKUP(F48,'JGs Duelos'!$B$3:$D$145,3,0)-G48</f>
        <v>0</v>
      </c>
      <c r="I48" s="18"/>
    </row>
    <row r="49" spans="1:9" x14ac:dyDescent="0.35">
      <c r="A49" s="199"/>
      <c r="B49" s="199"/>
      <c r="C49" s="206"/>
      <c r="D49" s="202"/>
      <c r="E49" s="202"/>
      <c r="F49">
        <v>6558</v>
      </c>
      <c r="G49">
        <v>21547.27</v>
      </c>
      <c r="H49" s="18">
        <f>VLOOKUP(F49,'JGs Duelos'!$B$3:$D$145,3,0)-G49</f>
        <v>0</v>
      </c>
      <c r="I49" s="18"/>
    </row>
    <row r="50" spans="1:9" x14ac:dyDescent="0.35">
      <c r="A50" s="199"/>
      <c r="B50" s="199"/>
      <c r="C50" s="206"/>
      <c r="D50" s="202"/>
      <c r="E50" s="207"/>
      <c r="F50">
        <v>52813</v>
      </c>
      <c r="G50">
        <v>21476.6</v>
      </c>
      <c r="H50" s="18">
        <f>VLOOKUP(F50,'JGs Duelos'!$B$3:$D$145,3,0)-G50</f>
        <v>0</v>
      </c>
      <c r="I50" s="18"/>
    </row>
    <row r="51" spans="1:9" x14ac:dyDescent="0.35">
      <c r="A51" s="199"/>
      <c r="B51" s="199"/>
      <c r="C51" s="206"/>
      <c r="D51" s="202"/>
      <c r="E51" s="207"/>
      <c r="F51">
        <v>1287</v>
      </c>
      <c r="G51">
        <v>21350.51</v>
      </c>
      <c r="H51" s="18">
        <f>VLOOKUP(F51,'JGs Duelos'!$B$3:$D$145,3,0)-G51</f>
        <v>0</v>
      </c>
      <c r="I51" s="18"/>
    </row>
    <row r="52" spans="1:9" x14ac:dyDescent="0.35">
      <c r="A52" s="199"/>
      <c r="B52" s="199"/>
      <c r="C52" s="206"/>
      <c r="D52" s="202"/>
      <c r="E52" s="207"/>
      <c r="F52">
        <v>666</v>
      </c>
      <c r="G52">
        <v>21096.37</v>
      </c>
      <c r="H52" s="18">
        <f>VLOOKUP(F52,'JGs Duelos'!$B$3:$D$145,3,0)-G52</f>
        <v>0</v>
      </c>
      <c r="I52" s="18"/>
    </row>
    <row r="53" spans="1:9" x14ac:dyDescent="0.35">
      <c r="A53" s="199"/>
      <c r="B53" s="199"/>
      <c r="C53" s="206"/>
      <c r="D53" s="202"/>
      <c r="E53" s="207"/>
      <c r="F53">
        <v>571</v>
      </c>
      <c r="G53">
        <v>21053.200000000001</v>
      </c>
      <c r="H53" s="18">
        <f>VLOOKUP(F53,'JGs Duelos'!$B$3:$D$145,3,0)-G53</f>
        <v>0</v>
      </c>
      <c r="I53" s="18"/>
    </row>
    <row r="54" spans="1:9" x14ac:dyDescent="0.35">
      <c r="A54" s="199"/>
      <c r="B54" s="199"/>
      <c r="C54" s="206"/>
      <c r="D54" s="202"/>
      <c r="E54" s="207"/>
      <c r="F54">
        <v>916</v>
      </c>
      <c r="G54">
        <v>20846.77</v>
      </c>
      <c r="H54" s="18">
        <f>VLOOKUP(F54,'JGs Duelos'!$B$3:$D$145,3,0)-G54</f>
        <v>0</v>
      </c>
      <c r="I54" s="18"/>
    </row>
    <row r="55" spans="1:9" x14ac:dyDescent="0.35">
      <c r="A55" s="199"/>
      <c r="B55" s="199"/>
      <c r="C55" s="206"/>
      <c r="D55" s="202"/>
      <c r="E55" s="207"/>
      <c r="F55">
        <v>1691</v>
      </c>
      <c r="G55">
        <v>20481.97</v>
      </c>
      <c r="H55" s="18">
        <f>VLOOKUP(F55,'JGs Duelos'!$B$3:$D$145,3,0)-G55</f>
        <v>0</v>
      </c>
      <c r="I55" s="18"/>
    </row>
    <row r="56" spans="1:9" x14ac:dyDescent="0.35">
      <c r="A56" s="199"/>
      <c r="B56" s="199"/>
      <c r="C56" s="206"/>
      <c r="D56" s="202"/>
      <c r="E56" s="207"/>
      <c r="F56">
        <v>270</v>
      </c>
      <c r="G56">
        <v>20420.62</v>
      </c>
      <c r="H56" s="18">
        <f>VLOOKUP(F56,'JGs Duelos'!$B$3:$D$145,3,0)-G56</f>
        <v>0</v>
      </c>
      <c r="I56" s="18"/>
    </row>
    <row r="57" spans="1:9" x14ac:dyDescent="0.35">
      <c r="A57" s="199"/>
      <c r="B57" s="199"/>
      <c r="C57" s="206"/>
      <c r="D57" s="202"/>
      <c r="E57" s="207"/>
      <c r="F57">
        <v>1180</v>
      </c>
      <c r="G57">
        <v>20174.689999999999</v>
      </c>
      <c r="H57" s="18">
        <f>VLOOKUP(F57,'JGs Duelos'!$B$3:$D$145,3,0)-G57</f>
        <v>0</v>
      </c>
      <c r="I57" s="18"/>
    </row>
    <row r="58" spans="1:9" x14ac:dyDescent="0.35">
      <c r="A58" s="199"/>
      <c r="B58" s="199"/>
      <c r="C58" s="206"/>
      <c r="D58" s="202"/>
      <c r="E58" s="207"/>
      <c r="F58">
        <v>136</v>
      </c>
      <c r="G58">
        <v>20002.490000000002</v>
      </c>
      <c r="H58" s="18">
        <f>VLOOKUP(F58,'JGs Duelos'!$B$3:$D$145,3,0)-G58</f>
        <v>0</v>
      </c>
      <c r="I58" s="18"/>
    </row>
    <row r="59" spans="1:9" x14ac:dyDescent="0.35">
      <c r="A59" s="199"/>
      <c r="B59" s="199"/>
      <c r="C59" s="206"/>
      <c r="D59" s="202"/>
      <c r="E59" s="207"/>
      <c r="F59">
        <v>45016</v>
      </c>
      <c r="G59">
        <v>19961.41</v>
      </c>
      <c r="H59" s="18">
        <f>VLOOKUP(F59,'JGs Duelos'!$B$3:$D$145,3,0)-G59</f>
        <v>0</v>
      </c>
      <c r="I59" s="18"/>
    </row>
    <row r="60" spans="1:9" x14ac:dyDescent="0.35">
      <c r="A60" s="199"/>
      <c r="B60" s="199"/>
      <c r="C60" s="206"/>
      <c r="D60" s="202"/>
      <c r="E60" s="207"/>
      <c r="F60">
        <v>6861</v>
      </c>
      <c r="G60">
        <v>19916.62</v>
      </c>
      <c r="H60" s="18">
        <f>VLOOKUP(F60,'JGs Duelos'!$B$3:$D$145,3,0)-G60</f>
        <v>0</v>
      </c>
      <c r="I60" t="s">
        <v>697</v>
      </c>
    </row>
    <row r="61" spans="1:9" x14ac:dyDescent="0.35">
      <c r="A61" s="199"/>
      <c r="B61" s="199"/>
      <c r="C61" s="206"/>
      <c r="D61" s="202"/>
      <c r="E61" s="207"/>
      <c r="F61">
        <v>1901</v>
      </c>
      <c r="G61">
        <v>19873.39</v>
      </c>
      <c r="H61" s="18">
        <f>VLOOKUP(F61,'JGs Duelos'!$B$3:$D$145,3,0)-G61</f>
        <v>0</v>
      </c>
      <c r="I61" s="18"/>
    </row>
    <row r="62" spans="1:9" x14ac:dyDescent="0.35">
      <c r="A62" s="199"/>
      <c r="B62" s="199"/>
      <c r="C62" s="206"/>
      <c r="D62" s="202"/>
      <c r="E62" s="207"/>
      <c r="F62">
        <v>656</v>
      </c>
      <c r="G62">
        <v>19610.22</v>
      </c>
      <c r="H62" s="18">
        <f>VLOOKUP(F62,'JGs Duelos'!$B$3:$D$145,3,0)-G62</f>
        <v>0</v>
      </c>
      <c r="I62" s="18"/>
    </row>
    <row r="63" spans="1:9" x14ac:dyDescent="0.35">
      <c r="A63" s="199"/>
      <c r="B63" s="199"/>
      <c r="C63" s="206"/>
      <c r="D63" s="202"/>
      <c r="E63" s="207"/>
      <c r="F63">
        <v>5757</v>
      </c>
      <c r="G63">
        <v>19581.78</v>
      </c>
      <c r="H63" s="18">
        <f>VLOOKUP(F63,'JGs Duelos'!$B$3:$D$145,3,0)-G63</f>
        <v>0</v>
      </c>
      <c r="I63" s="18"/>
    </row>
    <row r="64" spans="1:9" x14ac:dyDescent="0.35">
      <c r="A64" s="199"/>
      <c r="B64" s="199"/>
      <c r="C64" s="206"/>
      <c r="D64" s="202"/>
      <c r="E64" s="207"/>
      <c r="F64">
        <v>11493</v>
      </c>
      <c r="G64">
        <v>19537.13</v>
      </c>
      <c r="H64" s="18">
        <f>VLOOKUP(F64,'JGs Duelos'!$B$3:$D$145,3,0)-G64</f>
        <v>0</v>
      </c>
      <c r="I64" s="18"/>
    </row>
    <row r="65" spans="1:9" x14ac:dyDescent="0.35">
      <c r="A65" s="199"/>
      <c r="B65" s="199"/>
      <c r="C65" s="206"/>
      <c r="D65" s="202"/>
      <c r="E65" s="207"/>
      <c r="F65">
        <v>827</v>
      </c>
      <c r="G65">
        <v>19482.39</v>
      </c>
      <c r="H65" s="18">
        <f>VLOOKUP(F65,'JGs Duelos'!$B$3:$D$145,3,0)-G65</f>
        <v>0</v>
      </c>
      <c r="I65" s="18"/>
    </row>
    <row r="66" spans="1:9" x14ac:dyDescent="0.35">
      <c r="A66" s="199"/>
      <c r="B66" s="199"/>
      <c r="C66" s="206"/>
      <c r="D66" s="202"/>
      <c r="E66" s="207"/>
      <c r="F66">
        <v>4275</v>
      </c>
      <c r="G66">
        <v>19459.46</v>
      </c>
      <c r="H66" s="18">
        <f>VLOOKUP(F66,'JGs Duelos'!$B$3:$D$145,3,0)-G66</f>
        <v>0</v>
      </c>
      <c r="I66" s="18"/>
    </row>
    <row r="67" spans="1:9" x14ac:dyDescent="0.35">
      <c r="A67" s="199"/>
      <c r="B67" s="199"/>
      <c r="C67" s="206"/>
      <c r="D67" s="202"/>
      <c r="E67" s="207"/>
      <c r="F67">
        <v>7859</v>
      </c>
      <c r="G67">
        <v>19294.62</v>
      </c>
      <c r="H67" s="18">
        <f>VLOOKUP(F67,'JGs Duelos'!$B$3:$D$145,3,0)-G67</f>
        <v>0</v>
      </c>
      <c r="I67" s="18"/>
    </row>
    <row r="68" spans="1:9" x14ac:dyDescent="0.35">
      <c r="A68" s="199"/>
      <c r="B68" s="199"/>
      <c r="C68" s="206"/>
      <c r="D68" s="202"/>
      <c r="E68" s="207"/>
      <c r="F68">
        <v>4220</v>
      </c>
      <c r="G68">
        <v>19282.39</v>
      </c>
      <c r="H68" s="18">
        <f>VLOOKUP(F68,'JGs Duelos'!$B$3:$D$145,3,0)-G68</f>
        <v>0</v>
      </c>
      <c r="I68" s="18"/>
    </row>
    <row r="69" spans="1:9" x14ac:dyDescent="0.35">
      <c r="A69" s="199"/>
      <c r="B69" s="199"/>
      <c r="C69" s="206"/>
      <c r="D69" s="202"/>
      <c r="E69" s="207"/>
      <c r="F69">
        <v>6656</v>
      </c>
      <c r="G69">
        <v>18996.57</v>
      </c>
      <c r="H69" s="18">
        <f>VLOOKUP(F69,'JGs Duelos'!$B$3:$D$145,3,0)-G69</f>
        <v>0</v>
      </c>
      <c r="I69" s="18"/>
    </row>
    <row r="70" spans="1:9" x14ac:dyDescent="0.35">
      <c r="A70" s="199"/>
      <c r="B70" s="199"/>
      <c r="C70" s="206"/>
      <c r="D70" s="202"/>
      <c r="E70" s="207"/>
      <c r="F70">
        <v>324</v>
      </c>
      <c r="G70">
        <v>18952.009999999998</v>
      </c>
      <c r="H70" s="18">
        <f>VLOOKUP(F70,'JGs Duelos'!$B$3:$D$145,3,0)-G70</f>
        <v>0</v>
      </c>
      <c r="I70" s="18"/>
    </row>
    <row r="71" spans="1:9" x14ac:dyDescent="0.35">
      <c r="A71" s="199"/>
      <c r="B71" s="199"/>
      <c r="C71" s="206"/>
      <c r="D71" s="202"/>
      <c r="E71" s="207"/>
      <c r="F71">
        <v>326</v>
      </c>
      <c r="G71">
        <v>18813.07</v>
      </c>
      <c r="H71" s="18">
        <f>VLOOKUP(F71,'JGs Duelos'!$B$3:$D$145,3,0)-G71</f>
        <v>0</v>
      </c>
      <c r="I71" s="18"/>
    </row>
    <row r="72" spans="1:9" x14ac:dyDescent="0.35">
      <c r="A72" s="199"/>
      <c r="B72" s="199"/>
      <c r="C72" s="206"/>
      <c r="D72" s="202"/>
      <c r="E72" s="207"/>
      <c r="F72">
        <v>583</v>
      </c>
      <c r="G72">
        <v>18572.37</v>
      </c>
      <c r="H72" s="18">
        <f>VLOOKUP(F72,'JGs Duelos'!$B$3:$D$145,3,0)-G72</f>
        <v>0</v>
      </c>
      <c r="I72" s="18"/>
    </row>
    <row r="73" spans="1:9" x14ac:dyDescent="0.35">
      <c r="A73" s="199"/>
      <c r="B73" s="199"/>
      <c r="C73" s="206"/>
      <c r="D73" s="202"/>
      <c r="E73" s="207"/>
      <c r="F73">
        <v>42167</v>
      </c>
      <c r="G73">
        <v>18564.3</v>
      </c>
      <c r="H73" s="18">
        <f>VLOOKUP(F73,'JGs Duelos'!$B$3:$D$145,3,0)-G73</f>
        <v>0</v>
      </c>
      <c r="I73" s="18"/>
    </row>
    <row r="74" spans="1:9" x14ac:dyDescent="0.35">
      <c r="A74" s="199"/>
      <c r="B74" s="199"/>
      <c r="C74" s="206"/>
      <c r="D74" s="202"/>
      <c r="E74" s="207"/>
      <c r="F74">
        <v>659</v>
      </c>
      <c r="G74">
        <v>17934.79</v>
      </c>
      <c r="H74" s="18">
        <f>VLOOKUP(F74,'JGs Duelos'!$B$3:$D$145,3,0)-G74</f>
        <v>0</v>
      </c>
      <c r="I74" s="18"/>
    </row>
    <row r="75" spans="1:9" x14ac:dyDescent="0.35">
      <c r="A75" s="199"/>
      <c r="B75" s="199"/>
      <c r="C75" s="206"/>
      <c r="D75" s="202"/>
      <c r="E75" s="202"/>
      <c r="F75">
        <v>7760</v>
      </c>
      <c r="G75">
        <v>17776.849999999999</v>
      </c>
      <c r="H75" s="18">
        <f>VLOOKUP(F75,'JGs Duelos'!$B$3:$D$145,3,0)-G75</f>
        <v>0</v>
      </c>
      <c r="I75" s="18"/>
    </row>
    <row r="76" spans="1:9" x14ac:dyDescent="0.35">
      <c r="A76" s="199"/>
      <c r="B76" s="199"/>
      <c r="C76" s="206"/>
      <c r="D76" s="202"/>
      <c r="E76" s="207"/>
      <c r="F76">
        <v>690</v>
      </c>
      <c r="G76">
        <v>17749.3</v>
      </c>
      <c r="H76" s="18">
        <f>VLOOKUP(F76,'JGs Duelos'!$B$3:$D$145,3,0)-G76</f>
        <v>0</v>
      </c>
      <c r="I76" s="18"/>
    </row>
    <row r="77" spans="1:9" x14ac:dyDescent="0.35">
      <c r="A77" s="199"/>
      <c r="B77" s="199"/>
      <c r="C77" s="206"/>
      <c r="D77" s="202"/>
      <c r="E77" s="207"/>
      <c r="F77">
        <v>680</v>
      </c>
      <c r="G77">
        <v>17695.78</v>
      </c>
      <c r="H77" s="18">
        <f>VLOOKUP(F77,'JGs Duelos'!$B$3:$D$145,3,0)-G77</f>
        <v>0</v>
      </c>
      <c r="I77" s="18"/>
    </row>
    <row r="78" spans="1:9" x14ac:dyDescent="0.35">
      <c r="A78" s="199"/>
      <c r="B78" s="199"/>
      <c r="C78" s="206"/>
      <c r="D78" s="202"/>
      <c r="E78" s="207"/>
      <c r="F78">
        <v>7131</v>
      </c>
      <c r="G78">
        <v>17674.63</v>
      </c>
      <c r="H78" s="18">
        <f>VLOOKUP(F78,'JGs Duelos'!$B$3:$D$145,3,0)-G78</f>
        <v>0</v>
      </c>
      <c r="I78" s="18"/>
    </row>
    <row r="79" spans="1:9" x14ac:dyDescent="0.35">
      <c r="A79" s="199"/>
      <c r="B79" s="199"/>
      <c r="C79" s="206"/>
      <c r="D79" s="202"/>
      <c r="E79" s="207"/>
      <c r="F79">
        <v>9583</v>
      </c>
      <c r="G79">
        <v>17652.23</v>
      </c>
      <c r="H79" s="18">
        <f>VLOOKUP(F79,'JGs Duelos'!$B$3:$D$145,3,0)-G79</f>
        <v>0</v>
      </c>
      <c r="I79" s="18"/>
    </row>
    <row r="80" spans="1:9" x14ac:dyDescent="0.35">
      <c r="A80" s="199"/>
      <c r="B80" s="199"/>
      <c r="C80" s="206"/>
      <c r="D80" s="202"/>
      <c r="E80" s="202"/>
      <c r="F80">
        <v>3166</v>
      </c>
      <c r="G80">
        <v>17368.53</v>
      </c>
      <c r="H80" s="18">
        <f>VLOOKUP(F80,'JGs Duelos'!$B$3:$D$145,3,0)-G80</f>
        <v>0</v>
      </c>
      <c r="I80" s="18"/>
    </row>
    <row r="81" spans="1:9" x14ac:dyDescent="0.35">
      <c r="A81" s="199"/>
      <c r="B81" s="199"/>
      <c r="C81" s="206"/>
      <c r="D81" s="202"/>
      <c r="E81" s="207"/>
      <c r="F81">
        <v>823</v>
      </c>
      <c r="G81">
        <v>17314.599999999999</v>
      </c>
      <c r="H81" s="18">
        <f>VLOOKUP(F81,'JGs Duelos'!$B$3:$D$145,3,0)-G81</f>
        <v>0</v>
      </c>
      <c r="I81" s="18"/>
    </row>
    <row r="82" spans="1:9" x14ac:dyDescent="0.35">
      <c r="A82" s="199"/>
      <c r="B82" s="199"/>
      <c r="C82" s="206"/>
      <c r="D82" s="202"/>
      <c r="E82" s="207"/>
      <c r="F82">
        <v>42235</v>
      </c>
      <c r="G82">
        <v>17216.25</v>
      </c>
      <c r="H82" s="18">
        <f>VLOOKUP(F82,'JGs Duelos'!$B$3:$D$145,3,0)-G82</f>
        <v>0</v>
      </c>
      <c r="I82" s="18"/>
    </row>
    <row r="83" spans="1:9" x14ac:dyDescent="0.35">
      <c r="A83" s="199"/>
      <c r="B83" s="199"/>
      <c r="C83" s="206"/>
      <c r="D83" s="202"/>
      <c r="E83" s="207"/>
      <c r="F83">
        <v>1533</v>
      </c>
      <c r="G83">
        <v>17187.490000000002</v>
      </c>
      <c r="H83" s="18">
        <f>VLOOKUP(F83,'JGs Duelos'!$B$3:$D$145,3,0)-G83</f>
        <v>0</v>
      </c>
      <c r="I83" s="18"/>
    </row>
    <row r="84" spans="1:9" x14ac:dyDescent="0.35">
      <c r="A84" s="199"/>
      <c r="B84" s="199"/>
      <c r="C84" s="206"/>
      <c r="D84" s="202"/>
      <c r="E84" s="207"/>
      <c r="F84">
        <v>190</v>
      </c>
      <c r="G84">
        <v>17101.330000000002</v>
      </c>
      <c r="H84" s="18">
        <f>VLOOKUP(F84,'JGs Duelos'!$B$3:$D$145,3,0)-G84</f>
        <v>0</v>
      </c>
      <c r="I84" s="18"/>
    </row>
    <row r="85" spans="1:9" x14ac:dyDescent="0.35">
      <c r="A85" s="199"/>
      <c r="B85" s="199"/>
      <c r="C85" s="206"/>
      <c r="D85" s="202"/>
      <c r="E85" s="207"/>
      <c r="F85">
        <v>3755</v>
      </c>
      <c r="G85">
        <v>16844.740000000002</v>
      </c>
      <c r="H85" s="18">
        <f>VLOOKUP(F85,'JGs Duelos'!$B$3:$D$145,3,0)-G85</f>
        <v>0</v>
      </c>
      <c r="I85" t="s">
        <v>696</v>
      </c>
    </row>
    <row r="86" spans="1:9" x14ac:dyDescent="0.35">
      <c r="A86" s="199"/>
      <c r="B86" s="199"/>
      <c r="C86" s="206"/>
      <c r="D86" s="202"/>
      <c r="E86" s="207"/>
      <c r="F86">
        <v>39781</v>
      </c>
      <c r="G86">
        <v>16806.169999999998</v>
      </c>
      <c r="H86" s="18">
        <f>VLOOKUP(F86,'JGs Duelos'!$B$3:$D$145,3,0)-G86</f>
        <v>0</v>
      </c>
      <c r="I86" s="18"/>
    </row>
    <row r="87" spans="1:9" x14ac:dyDescent="0.35">
      <c r="A87" s="199"/>
      <c r="B87" s="199"/>
      <c r="C87" s="206"/>
      <c r="D87" s="202"/>
      <c r="E87" s="207"/>
      <c r="F87">
        <v>52508</v>
      </c>
      <c r="G87">
        <v>16470.400000000001</v>
      </c>
      <c r="H87" s="18">
        <f>VLOOKUP(F87,'JGs Duelos'!$B$3:$D$145,3,0)-G87</f>
        <v>0</v>
      </c>
      <c r="I87" s="18"/>
    </row>
    <row r="88" spans="1:9" x14ac:dyDescent="0.35">
      <c r="A88" s="199"/>
      <c r="B88" s="199"/>
      <c r="C88" s="206"/>
      <c r="D88" s="202"/>
      <c r="E88" s="207"/>
      <c r="F88">
        <v>1767</v>
      </c>
      <c r="G88">
        <v>16431.2</v>
      </c>
      <c r="H88" s="18">
        <f>VLOOKUP(F88,'JGs Duelos'!$B$3:$D$145,3,0)-G88</f>
        <v>0</v>
      </c>
      <c r="I88" s="18"/>
    </row>
    <row r="89" spans="1:9" x14ac:dyDescent="0.35">
      <c r="A89" s="199"/>
      <c r="B89" s="199"/>
      <c r="C89" s="206"/>
      <c r="D89" s="202"/>
      <c r="E89" s="207"/>
      <c r="F89">
        <v>1921</v>
      </c>
      <c r="G89">
        <v>16293.43</v>
      </c>
      <c r="H89" s="18">
        <f>VLOOKUP(F89,'JGs Duelos'!$B$3:$D$145,3,0)-G89</f>
        <v>0</v>
      </c>
      <c r="I89" s="18"/>
    </row>
    <row r="90" spans="1:9" x14ac:dyDescent="0.35">
      <c r="A90" s="199"/>
      <c r="B90" s="199"/>
      <c r="C90" s="206"/>
      <c r="D90" s="202"/>
      <c r="E90" s="207"/>
      <c r="F90">
        <v>572</v>
      </c>
      <c r="G90">
        <v>16272.24</v>
      </c>
      <c r="H90" s="18">
        <f>VLOOKUP(F90,'JGs Duelos'!$B$3:$D$145,3,0)-G90</f>
        <v>0</v>
      </c>
      <c r="I90" s="18"/>
    </row>
    <row r="91" spans="1:9" x14ac:dyDescent="0.35">
      <c r="A91" s="199"/>
      <c r="B91" s="199"/>
      <c r="C91" s="206"/>
      <c r="D91" s="202"/>
      <c r="E91" s="202"/>
      <c r="F91">
        <v>10052</v>
      </c>
      <c r="G91">
        <v>16141.81</v>
      </c>
      <c r="H91" s="18">
        <f>VLOOKUP(F91,'JGs Duelos'!$B$3:$D$145,3,0)-G91</f>
        <v>0</v>
      </c>
      <c r="I91" s="18"/>
    </row>
    <row r="92" spans="1:9" x14ac:dyDescent="0.35">
      <c r="A92" s="199"/>
      <c r="B92" s="199"/>
      <c r="C92" s="206"/>
      <c r="D92" s="202"/>
      <c r="E92" s="207"/>
      <c r="F92">
        <v>503</v>
      </c>
      <c r="G92">
        <v>16053.06</v>
      </c>
      <c r="H92" s="18">
        <f>VLOOKUP(F92,'JGs Duelos'!$B$3:$D$145,3,0)-G92</f>
        <v>0</v>
      </c>
      <c r="I92" s="18"/>
    </row>
    <row r="93" spans="1:9" x14ac:dyDescent="0.35">
      <c r="A93" s="199"/>
      <c r="B93" s="199"/>
      <c r="C93" s="206"/>
      <c r="D93" s="202"/>
      <c r="E93" s="202"/>
      <c r="F93">
        <v>306</v>
      </c>
      <c r="G93">
        <v>16045.15</v>
      </c>
      <c r="H93" s="18">
        <f>VLOOKUP(F93,'JGs Duelos'!$B$3:$D$145,3,0)-G93</f>
        <v>0</v>
      </c>
      <c r="I93" s="18"/>
    </row>
    <row r="94" spans="1:9" x14ac:dyDescent="0.35">
      <c r="A94" s="199"/>
      <c r="B94" s="199"/>
      <c r="C94" s="206"/>
      <c r="D94" s="202"/>
      <c r="E94" s="202"/>
      <c r="F94">
        <v>39262</v>
      </c>
      <c r="G94">
        <v>16013.08</v>
      </c>
      <c r="H94" s="18" t="e">
        <f>VLOOKUP(F94,'JGs Duelos'!$B$3:$D$145,3,0)-G94</f>
        <v>#N/A</v>
      </c>
      <c r="I94" s="18"/>
    </row>
    <row r="95" spans="1:9" x14ac:dyDescent="0.35">
      <c r="A95" s="199"/>
      <c r="B95" s="199"/>
      <c r="C95" s="206"/>
      <c r="D95" s="202"/>
      <c r="E95" s="207"/>
      <c r="F95">
        <v>12</v>
      </c>
      <c r="G95">
        <v>15807.76</v>
      </c>
      <c r="H95" s="18">
        <f>VLOOKUP(F95,'JGs Duelos'!$B$3:$D$145,3,0)-G95</f>
        <v>0</v>
      </c>
      <c r="I95" s="18"/>
    </row>
    <row r="96" spans="1:9" x14ac:dyDescent="0.35">
      <c r="A96" s="199"/>
      <c r="B96" s="199"/>
      <c r="C96" s="206"/>
      <c r="D96" s="202"/>
      <c r="E96" s="207"/>
      <c r="F96">
        <v>3529</v>
      </c>
      <c r="G96">
        <v>15740.58</v>
      </c>
      <c r="H96" s="18">
        <f>VLOOKUP(F96,'JGs Duelos'!$B$3:$D$145,3,0)-G96</f>
        <v>0</v>
      </c>
      <c r="I96" s="18"/>
    </row>
    <row r="97" spans="1:9" x14ac:dyDescent="0.35">
      <c r="A97" s="199"/>
      <c r="B97" s="199"/>
      <c r="C97" s="206"/>
      <c r="D97" s="202"/>
      <c r="E97" s="207"/>
      <c r="F97">
        <v>239</v>
      </c>
      <c r="G97">
        <v>15377.07</v>
      </c>
      <c r="H97" s="18">
        <f>VLOOKUP(F97,'JGs Duelos'!$B$3:$D$145,3,0)-G97</f>
        <v>0</v>
      </c>
      <c r="I97" s="18"/>
    </row>
    <row r="98" spans="1:9" x14ac:dyDescent="0.35">
      <c r="A98" s="199"/>
      <c r="B98" s="199"/>
      <c r="C98" s="206"/>
      <c r="D98" s="202"/>
      <c r="E98" s="207"/>
      <c r="F98">
        <v>13107</v>
      </c>
      <c r="G98">
        <v>15165.18</v>
      </c>
      <c r="H98" s="18">
        <f>VLOOKUP(F98,'JGs Duelos'!$B$3:$D$145,3,0)-G98</f>
        <v>0</v>
      </c>
      <c r="I98" s="18"/>
    </row>
    <row r="99" spans="1:9" x14ac:dyDescent="0.35">
      <c r="A99" s="199"/>
      <c r="B99" s="199"/>
      <c r="C99" s="206"/>
      <c r="D99" s="202"/>
      <c r="E99" s="207"/>
      <c r="F99">
        <v>4271</v>
      </c>
      <c r="G99">
        <v>14972.68</v>
      </c>
      <c r="H99" s="18">
        <f>VLOOKUP(F99,'JGs Duelos'!$B$3:$D$145,3,0)-G99</f>
        <v>0</v>
      </c>
      <c r="I99" s="18"/>
    </row>
    <row r="100" spans="1:9" x14ac:dyDescent="0.35">
      <c r="A100" s="199"/>
      <c r="B100" s="199"/>
      <c r="C100" s="206"/>
      <c r="D100" s="202"/>
      <c r="E100" s="207"/>
      <c r="F100">
        <v>52512</v>
      </c>
      <c r="G100">
        <v>14782.38</v>
      </c>
      <c r="H100" s="18" t="e">
        <f>VLOOKUP(F100,'JGs Duelos'!$B$3:$D$145,3,0)-G100</f>
        <v>#N/A</v>
      </c>
      <c r="I100" s="18"/>
    </row>
    <row r="101" spans="1:9" x14ac:dyDescent="0.35">
      <c r="A101" s="199"/>
      <c r="B101" s="199"/>
      <c r="C101" s="206"/>
      <c r="D101" s="202"/>
      <c r="E101" s="207"/>
      <c r="F101">
        <v>971</v>
      </c>
      <c r="G101">
        <v>14728.11</v>
      </c>
      <c r="H101" s="18">
        <f>VLOOKUP(F101,'JGs Duelos'!$B$3:$D$145,3,0)-G101</f>
        <v>0</v>
      </c>
      <c r="I101" s="18"/>
    </row>
    <row r="102" spans="1:9" x14ac:dyDescent="0.35">
      <c r="A102" s="199"/>
      <c r="B102" s="199"/>
      <c r="C102" s="206"/>
      <c r="D102" s="202"/>
      <c r="E102" s="207"/>
      <c r="F102">
        <v>7262</v>
      </c>
      <c r="G102">
        <v>14610.1</v>
      </c>
      <c r="H102" s="18">
        <f>VLOOKUP(F102,'JGs Duelos'!$B$3:$D$145,3,0)-G102</f>
        <v>0</v>
      </c>
      <c r="I102" s="18"/>
    </row>
    <row r="103" spans="1:9" x14ac:dyDescent="0.35">
      <c r="A103" s="199"/>
      <c r="B103" s="199"/>
      <c r="C103" s="206"/>
      <c r="D103" s="202"/>
      <c r="E103" s="207"/>
      <c r="F103">
        <v>193</v>
      </c>
      <c r="G103">
        <v>14317.15</v>
      </c>
      <c r="H103" s="18">
        <f>VLOOKUP(F103,'JGs Duelos'!$B$3:$D$145,3,0)-G103</f>
        <v>0</v>
      </c>
      <c r="I103" s="18"/>
    </row>
    <row r="104" spans="1:9" x14ac:dyDescent="0.35">
      <c r="A104" s="199"/>
      <c r="B104" s="199"/>
      <c r="C104" s="206"/>
      <c r="D104" s="202"/>
      <c r="E104" s="207"/>
      <c r="F104">
        <v>2685</v>
      </c>
      <c r="G104">
        <v>14294.96</v>
      </c>
      <c r="H104" s="18">
        <f>VLOOKUP(F104,'JGs Duelos'!$B$3:$D$145,3,0)-G104</f>
        <v>0</v>
      </c>
      <c r="I104" s="18"/>
    </row>
    <row r="105" spans="1:9" x14ac:dyDescent="0.35">
      <c r="A105" s="199"/>
      <c r="B105" s="199"/>
      <c r="C105" s="206"/>
      <c r="D105" s="202"/>
      <c r="E105" s="202"/>
      <c r="F105">
        <v>42227</v>
      </c>
      <c r="G105">
        <v>14169.94</v>
      </c>
      <c r="H105" s="18">
        <f>VLOOKUP(F105,'JGs Duelos'!$B$3:$D$145,3,0)-G105</f>
        <v>0</v>
      </c>
      <c r="I105" s="18"/>
    </row>
    <row r="106" spans="1:9" x14ac:dyDescent="0.35">
      <c r="A106" s="199"/>
      <c r="B106" s="199"/>
      <c r="C106" s="206"/>
      <c r="D106" s="202"/>
      <c r="E106" s="207"/>
      <c r="F106">
        <v>6</v>
      </c>
      <c r="G106">
        <v>14011.45</v>
      </c>
      <c r="H106" s="18">
        <f>VLOOKUP(F106,'JGs Duelos'!$B$3:$D$145,3,0)-G106</f>
        <v>0</v>
      </c>
      <c r="I106" s="18" t="s">
        <v>730</v>
      </c>
    </row>
    <row r="107" spans="1:9" x14ac:dyDescent="0.35">
      <c r="A107" s="199"/>
      <c r="B107" s="199"/>
      <c r="C107" s="206"/>
      <c r="D107" s="202"/>
      <c r="E107" s="207"/>
      <c r="F107">
        <v>42204</v>
      </c>
      <c r="G107">
        <v>13826.57</v>
      </c>
      <c r="H107" s="18">
        <f>VLOOKUP(F107,'JGs Duelos'!$B$3:$D$145,3,0)-G107</f>
        <v>0</v>
      </c>
      <c r="I107" s="18"/>
    </row>
    <row r="108" spans="1:9" x14ac:dyDescent="0.35">
      <c r="A108" s="199"/>
      <c r="B108" s="199"/>
      <c r="C108" s="206"/>
      <c r="D108" s="202"/>
      <c r="E108" s="207"/>
      <c r="F108">
        <v>50214</v>
      </c>
      <c r="G108">
        <v>13772.4</v>
      </c>
      <c r="H108" s="18">
        <f>VLOOKUP(F108,'JGs Duelos'!$B$3:$D$145,3,0)-G108</f>
        <v>0</v>
      </c>
      <c r="I108" s="18"/>
    </row>
    <row r="109" spans="1:9" x14ac:dyDescent="0.35">
      <c r="A109" s="199"/>
      <c r="B109" s="199"/>
      <c r="C109" s="206"/>
      <c r="D109" s="202"/>
      <c r="E109" s="207"/>
      <c r="F109">
        <v>545</v>
      </c>
      <c r="G109">
        <v>13632.56</v>
      </c>
      <c r="H109" s="18">
        <f>VLOOKUP(F109,'JGs Duelos'!$B$3:$D$145,3,0)-G109</f>
        <v>0</v>
      </c>
      <c r="I109" s="18"/>
    </row>
    <row r="110" spans="1:9" x14ac:dyDescent="0.35">
      <c r="A110" s="199"/>
      <c r="B110" s="199"/>
      <c r="C110" s="206"/>
      <c r="D110" s="202"/>
      <c r="E110" s="207"/>
      <c r="F110">
        <v>526</v>
      </c>
      <c r="G110">
        <v>13289.34</v>
      </c>
      <c r="H110" s="18">
        <f>VLOOKUP(F110,'JGs Duelos'!$B$3:$D$145,3,0)-G110</f>
        <v>0</v>
      </c>
      <c r="I110" s="18"/>
    </row>
    <row r="111" spans="1:9" x14ac:dyDescent="0.35">
      <c r="A111" s="199"/>
      <c r="B111" s="199"/>
      <c r="C111" s="206"/>
      <c r="D111" s="202"/>
      <c r="E111" s="207"/>
      <c r="F111">
        <v>42377</v>
      </c>
      <c r="G111">
        <v>13247.08</v>
      </c>
      <c r="H111" s="18">
        <f>VLOOKUP(F111,'JGs Duelos'!$B$3:$D$145,3,0)-G111</f>
        <v>0</v>
      </c>
      <c r="I111" s="18"/>
    </row>
    <row r="112" spans="1:9" x14ac:dyDescent="0.35">
      <c r="A112" s="199"/>
      <c r="B112" s="199"/>
      <c r="C112" s="206"/>
      <c r="D112" s="202"/>
      <c r="E112" s="207"/>
      <c r="F112">
        <v>1581</v>
      </c>
      <c r="G112">
        <v>13246.12</v>
      </c>
      <c r="H112" s="18">
        <f>VLOOKUP(F112,'JGs Duelos'!$B$3:$D$145,3,0)-G112</f>
        <v>0</v>
      </c>
      <c r="I112" s="18"/>
    </row>
    <row r="113" spans="1:9" x14ac:dyDescent="0.35">
      <c r="A113" s="199"/>
      <c r="B113" s="199"/>
      <c r="C113" s="206"/>
      <c r="D113" s="202"/>
      <c r="E113" s="207"/>
      <c r="F113">
        <v>670</v>
      </c>
      <c r="G113">
        <v>13203.64</v>
      </c>
      <c r="H113" s="18">
        <f>VLOOKUP(F113,'JGs Duelos'!$B$3:$D$145,3,0)-G113</f>
        <v>0</v>
      </c>
      <c r="I113" s="18"/>
    </row>
    <row r="114" spans="1:9" x14ac:dyDescent="0.35">
      <c r="A114" s="199"/>
      <c r="B114" s="199"/>
      <c r="C114" s="206"/>
      <c r="D114" s="202"/>
      <c r="E114" s="207"/>
      <c r="F114">
        <v>52434</v>
      </c>
      <c r="G114">
        <v>13108</v>
      </c>
      <c r="H114" s="18">
        <f>VLOOKUP(F114,'JGs Duelos'!$B$3:$D$145,3,0)-G114</f>
        <v>0</v>
      </c>
      <c r="I114" s="18"/>
    </row>
    <row r="115" spans="1:9" x14ac:dyDescent="0.35">
      <c r="A115" s="199"/>
      <c r="B115" s="199"/>
      <c r="C115" s="206"/>
      <c r="D115" s="202"/>
      <c r="E115" s="207"/>
      <c r="F115">
        <v>6603</v>
      </c>
      <c r="G115">
        <v>12977.38</v>
      </c>
      <c r="H115" s="18">
        <f>VLOOKUP(F115,'JGs Duelos'!$B$3:$D$145,3,0)-G115</f>
        <v>0</v>
      </c>
      <c r="I115" s="18"/>
    </row>
    <row r="116" spans="1:9" x14ac:dyDescent="0.35">
      <c r="A116" s="199"/>
      <c r="B116" s="199"/>
      <c r="C116" s="206"/>
      <c r="D116" s="202"/>
      <c r="E116" s="207"/>
      <c r="F116">
        <v>30342</v>
      </c>
      <c r="G116">
        <v>12807.38</v>
      </c>
      <c r="H116" s="18">
        <f>VLOOKUP(F116,'JGs Duelos'!$B$3:$D$145,3,0)-G116</f>
        <v>0</v>
      </c>
      <c r="I116" s="18"/>
    </row>
    <row r="117" spans="1:9" x14ac:dyDescent="0.35">
      <c r="A117" s="199"/>
      <c r="B117" s="199"/>
      <c r="C117" s="206"/>
      <c r="D117" s="202"/>
      <c r="E117" s="207"/>
      <c r="F117">
        <v>2421</v>
      </c>
      <c r="G117">
        <v>12749.1</v>
      </c>
      <c r="H117" s="18">
        <f>VLOOKUP(F117,'JGs Duelos'!$B$3:$D$145,3,0)-G117</f>
        <v>0</v>
      </c>
      <c r="I117" s="18"/>
    </row>
    <row r="118" spans="1:9" x14ac:dyDescent="0.35">
      <c r="A118" s="199"/>
      <c r="B118" s="199"/>
      <c r="C118" s="206"/>
      <c r="D118" s="202"/>
      <c r="E118" s="207"/>
      <c r="F118">
        <v>25088</v>
      </c>
      <c r="G118">
        <v>12524.33</v>
      </c>
      <c r="H118" s="18">
        <f>VLOOKUP(F118,'JGs Duelos'!$B$3:$D$145,3,0)-G118</f>
        <v>0</v>
      </c>
      <c r="I118" t="s">
        <v>731</v>
      </c>
    </row>
    <row r="119" spans="1:9" x14ac:dyDescent="0.35">
      <c r="A119" s="199"/>
      <c r="B119" s="199"/>
      <c r="C119" s="206"/>
      <c r="D119" s="202"/>
      <c r="E119" s="207"/>
      <c r="F119">
        <v>3179</v>
      </c>
      <c r="G119">
        <v>12490.12</v>
      </c>
      <c r="H119" s="18">
        <f>VLOOKUP(F119,'JGs Duelos'!$B$3:$D$145,3,0)-G119</f>
        <v>0</v>
      </c>
      <c r="I119" s="18"/>
    </row>
    <row r="120" spans="1:9" x14ac:dyDescent="0.35">
      <c r="A120" s="199"/>
      <c r="B120" s="199"/>
      <c r="C120" s="206"/>
      <c r="D120" s="202"/>
      <c r="E120" s="207"/>
      <c r="F120">
        <v>1821</v>
      </c>
      <c r="G120">
        <v>12449.54</v>
      </c>
      <c r="H120" s="18">
        <f>VLOOKUP(F120,'JGs Duelos'!$B$3:$D$145,3,0)-G120</f>
        <v>0</v>
      </c>
      <c r="I120" s="18"/>
    </row>
    <row r="121" spans="1:9" x14ac:dyDescent="0.35">
      <c r="A121" s="199"/>
      <c r="B121" s="199"/>
      <c r="C121" s="206"/>
      <c r="D121" s="202"/>
      <c r="E121" s="207"/>
      <c r="F121">
        <v>847</v>
      </c>
      <c r="G121">
        <v>12396.91</v>
      </c>
      <c r="H121" s="18">
        <f>VLOOKUP(F121,'JGs Duelos'!$B$3:$D$145,3,0)-G121</f>
        <v>0</v>
      </c>
      <c r="I121" s="18"/>
    </row>
    <row r="122" spans="1:9" x14ac:dyDescent="0.35">
      <c r="A122" s="199"/>
      <c r="B122" s="199"/>
      <c r="C122" s="206"/>
      <c r="D122" s="202"/>
      <c r="E122" s="202"/>
      <c r="F122">
        <v>805</v>
      </c>
      <c r="G122">
        <v>12354.26</v>
      </c>
      <c r="H122" s="18">
        <f>VLOOKUP(F122,'JGs Duelos'!$B$3:$D$145,3,0)-G122</f>
        <v>0</v>
      </c>
      <c r="I122" s="18"/>
    </row>
    <row r="123" spans="1:9" x14ac:dyDescent="0.35">
      <c r="A123" s="199"/>
      <c r="B123" s="199"/>
      <c r="C123" s="206"/>
      <c r="D123" s="202"/>
      <c r="E123" s="207"/>
      <c r="F123">
        <v>1531</v>
      </c>
      <c r="G123">
        <v>11985.37</v>
      </c>
      <c r="H123" s="18">
        <f>VLOOKUP(F123,'JGs Duelos'!$B$3:$D$145,3,0)-G123</f>
        <v>0</v>
      </c>
      <c r="I123" s="18"/>
    </row>
    <row r="124" spans="1:9" x14ac:dyDescent="0.35">
      <c r="A124" s="199"/>
      <c r="B124" s="199"/>
      <c r="C124" s="206"/>
      <c r="D124" s="202"/>
      <c r="E124" s="202"/>
      <c r="F124">
        <v>5830</v>
      </c>
      <c r="G124">
        <v>11957.92</v>
      </c>
      <c r="H124" s="18">
        <f>VLOOKUP(F124,'JGs Duelos'!$B$3:$D$145,3,0)-G124</f>
        <v>0</v>
      </c>
      <c r="I124" s="18"/>
    </row>
    <row r="125" spans="1:9" x14ac:dyDescent="0.35">
      <c r="A125" s="199"/>
      <c r="B125" s="199"/>
      <c r="C125" s="206"/>
      <c r="D125" s="202"/>
      <c r="E125" s="207"/>
      <c r="F125">
        <v>25060</v>
      </c>
      <c r="G125">
        <v>11953.92</v>
      </c>
      <c r="H125" s="18">
        <f>VLOOKUP(F125,'JGs Duelos'!$B$3:$D$145,3,0)-G125</f>
        <v>0</v>
      </c>
      <c r="I125" s="18"/>
    </row>
    <row r="126" spans="1:9" x14ac:dyDescent="0.35">
      <c r="A126" s="199"/>
      <c r="B126" s="199"/>
      <c r="C126" s="206"/>
      <c r="D126" s="202"/>
      <c r="E126" s="207"/>
      <c r="F126">
        <v>51060</v>
      </c>
      <c r="G126">
        <v>11915.03</v>
      </c>
      <c r="H126" s="18">
        <f>VLOOKUP(F126,'JGs Duelos'!$B$3:$D$145,3,0)-G126</f>
        <v>0</v>
      </c>
      <c r="I126" s="18"/>
    </row>
    <row r="127" spans="1:9" x14ac:dyDescent="0.35">
      <c r="A127" s="199"/>
      <c r="B127" s="199"/>
      <c r="C127" s="206"/>
      <c r="D127" s="202"/>
      <c r="E127" s="207"/>
      <c r="F127">
        <v>52164</v>
      </c>
      <c r="G127">
        <v>11899.75</v>
      </c>
      <c r="H127" s="18">
        <f>VLOOKUP(F127,'JGs Duelos'!$B$3:$D$145,3,0)-G127</f>
        <v>0</v>
      </c>
      <c r="I127" s="18"/>
    </row>
    <row r="128" spans="1:9" x14ac:dyDescent="0.35">
      <c r="A128" s="199"/>
      <c r="B128" s="199"/>
      <c r="C128" s="206"/>
      <c r="D128" s="202"/>
      <c r="E128" s="207"/>
      <c r="F128">
        <v>2441</v>
      </c>
      <c r="G128">
        <v>11868.28</v>
      </c>
      <c r="H128" s="18">
        <f>VLOOKUP(F128,'JGs Duelos'!$B$3:$D$145,3,0)-G128</f>
        <v>0</v>
      </c>
      <c r="I128" s="18"/>
    </row>
    <row r="129" spans="1:9" x14ac:dyDescent="0.35">
      <c r="A129" s="199"/>
      <c r="B129" s="199"/>
      <c r="C129" s="206"/>
      <c r="D129" s="202"/>
      <c r="E129" s="207"/>
      <c r="F129">
        <v>52678</v>
      </c>
      <c r="G129">
        <v>11726.56</v>
      </c>
      <c r="H129" s="18">
        <f>VLOOKUP(F129,'JGs Duelos'!$B$3:$D$145,3,0)-G129</f>
        <v>0</v>
      </c>
      <c r="I129" s="18"/>
    </row>
    <row r="130" spans="1:9" x14ac:dyDescent="0.35">
      <c r="A130" s="199"/>
      <c r="B130" s="199"/>
      <c r="C130" s="206"/>
      <c r="D130" s="202"/>
      <c r="E130" s="207"/>
      <c r="F130">
        <v>7742</v>
      </c>
      <c r="G130">
        <v>11512.72</v>
      </c>
      <c r="H130" s="18">
        <f>VLOOKUP(F130,'JGs Duelos'!$B$3:$D$145,3,0)-G130</f>
        <v>0</v>
      </c>
      <c r="I130" s="18"/>
    </row>
    <row r="131" spans="1:9" x14ac:dyDescent="0.35">
      <c r="A131" s="199"/>
      <c r="B131" s="199"/>
      <c r="C131" s="206"/>
      <c r="D131" s="202"/>
      <c r="E131" s="207"/>
      <c r="F131">
        <v>6310</v>
      </c>
      <c r="G131">
        <v>11451.52</v>
      </c>
      <c r="H131" s="18">
        <f>VLOOKUP(F131,'JGs Duelos'!$B$3:$D$145,3,0)-G131</f>
        <v>0</v>
      </c>
      <c r="I131" s="18"/>
    </row>
    <row r="132" spans="1:9" x14ac:dyDescent="0.35">
      <c r="A132" s="199"/>
      <c r="B132" s="199"/>
      <c r="C132" s="206"/>
      <c r="D132" s="202"/>
      <c r="E132" s="207"/>
      <c r="F132">
        <v>42341</v>
      </c>
      <c r="G132">
        <v>11296.34</v>
      </c>
      <c r="H132" s="18">
        <f>VLOOKUP(F132,'JGs Duelos'!$B$3:$D$145,3,0)-G132</f>
        <v>0</v>
      </c>
      <c r="I132" s="18"/>
    </row>
    <row r="133" spans="1:9" x14ac:dyDescent="0.35">
      <c r="A133" s="199"/>
      <c r="B133" s="199"/>
      <c r="C133" s="206"/>
      <c r="D133" s="202"/>
      <c r="E133" s="207"/>
      <c r="F133">
        <v>1592</v>
      </c>
      <c r="G133">
        <v>11144.68</v>
      </c>
      <c r="H133" s="18">
        <f>VLOOKUP(F133,'JGs Duelos'!$B$3:$D$145,3,0)-G133</f>
        <v>0</v>
      </c>
      <c r="I133" s="18"/>
    </row>
    <row r="134" spans="1:9" x14ac:dyDescent="0.35">
      <c r="A134" s="199"/>
      <c r="B134" s="199"/>
      <c r="C134" s="206"/>
      <c r="D134" s="202"/>
      <c r="E134" s="207"/>
      <c r="F134">
        <v>7273</v>
      </c>
      <c r="G134">
        <v>10958.43</v>
      </c>
      <c r="H134" s="18">
        <f>VLOOKUP(F134,'JGs Duelos'!$B$3:$D$145,3,0)-G134</f>
        <v>0</v>
      </c>
      <c r="I134" s="18"/>
    </row>
    <row r="135" spans="1:9" x14ac:dyDescent="0.35">
      <c r="A135" s="199"/>
      <c r="B135" s="199"/>
      <c r="C135" s="206"/>
      <c r="D135" s="202"/>
      <c r="E135" s="207"/>
      <c r="F135">
        <v>9121</v>
      </c>
      <c r="G135">
        <v>10762.72</v>
      </c>
      <c r="H135" s="18">
        <f>VLOOKUP(F135,'JGs Duelos'!$B$3:$D$145,3,0)-G135</f>
        <v>0</v>
      </c>
      <c r="I135" s="18"/>
    </row>
    <row r="136" spans="1:9" x14ac:dyDescent="0.35">
      <c r="A136" s="199"/>
      <c r="B136" s="199"/>
      <c r="C136" s="206"/>
      <c r="D136" s="202"/>
      <c r="E136" s="207"/>
      <c r="F136">
        <v>50248</v>
      </c>
      <c r="G136">
        <v>10670.95</v>
      </c>
      <c r="H136" s="18">
        <f>VLOOKUP(F136,'JGs Duelos'!$B$3:$D$145,3,0)-G136</f>
        <v>0</v>
      </c>
      <c r="I136" s="18"/>
    </row>
    <row r="137" spans="1:9" x14ac:dyDescent="0.35">
      <c r="A137" s="199"/>
      <c r="B137" s="199"/>
      <c r="C137" s="206"/>
      <c r="D137" s="202"/>
      <c r="E137" s="207"/>
      <c r="F137">
        <v>616</v>
      </c>
      <c r="G137">
        <v>10512.24</v>
      </c>
      <c r="H137" s="18">
        <f>VLOOKUP(F137,'JGs Duelos'!$B$3:$D$145,3,0)-G137</f>
        <v>0</v>
      </c>
      <c r="I137" s="18"/>
    </row>
    <row r="138" spans="1:9" x14ac:dyDescent="0.35">
      <c r="A138" s="199"/>
      <c r="B138" s="199"/>
      <c r="C138" s="206"/>
      <c r="D138" s="202"/>
      <c r="E138" s="207"/>
      <c r="F138">
        <v>20167</v>
      </c>
      <c r="G138">
        <v>10184.799999999999</v>
      </c>
      <c r="H138" s="18">
        <f>VLOOKUP(F138,'JGs Duelos'!$B$3:$D$145,3,0)-G138</f>
        <v>0</v>
      </c>
      <c r="I138" s="18"/>
    </row>
    <row r="139" spans="1:9" x14ac:dyDescent="0.35">
      <c r="A139" s="199"/>
      <c r="B139" s="199"/>
      <c r="C139" s="206"/>
      <c r="D139" s="202"/>
      <c r="E139" s="207"/>
      <c r="F139">
        <v>1458</v>
      </c>
      <c r="G139">
        <v>9936.15</v>
      </c>
      <c r="H139" s="18">
        <f>VLOOKUP(F139,'JGs Duelos'!$B$3:$D$145,3,0)-G139</f>
        <v>0</v>
      </c>
      <c r="I139" s="18"/>
    </row>
    <row r="140" spans="1:9" x14ac:dyDescent="0.35">
      <c r="A140" s="199"/>
      <c r="B140" s="199"/>
      <c r="C140" s="206"/>
      <c r="D140" s="202"/>
      <c r="E140" s="207"/>
      <c r="F140" t="s">
        <v>974</v>
      </c>
      <c r="G140">
        <v>9891.70999999999</v>
      </c>
      <c r="H140" s="18" t="e">
        <f>VLOOKUP(F140,'JGs Duelos'!$B$3:$D$145,3,0)-G140</f>
        <v>#N/A</v>
      </c>
      <c r="I140" s="18"/>
    </row>
    <row r="141" spans="1:9" x14ac:dyDescent="0.35">
      <c r="A141" s="199"/>
      <c r="B141" s="199"/>
      <c r="C141" s="206"/>
      <c r="D141" s="202"/>
      <c r="E141" s="202"/>
      <c r="F141">
        <v>4657</v>
      </c>
      <c r="G141">
        <v>9766.85</v>
      </c>
      <c r="H141" s="18">
        <f>VLOOKUP(F141,'JGs Duelos'!$B$3:$D$145,3,0)-G141</f>
        <v>0</v>
      </c>
      <c r="I141" s="18"/>
    </row>
    <row r="142" spans="1:9" x14ac:dyDescent="0.35">
      <c r="A142" s="199"/>
      <c r="B142" s="199"/>
      <c r="C142" s="206"/>
      <c r="D142" s="202"/>
      <c r="E142" s="207"/>
      <c r="F142">
        <v>4203</v>
      </c>
      <c r="G142">
        <v>8712.86</v>
      </c>
      <c r="H142" s="18">
        <f>VLOOKUP(F142,'JGs Duelos'!$B$3:$D$145,3,0)-G142</f>
        <v>0</v>
      </c>
      <c r="I142" s="18"/>
    </row>
    <row r="143" spans="1:9" x14ac:dyDescent="0.35">
      <c r="A143" s="199"/>
      <c r="B143" s="199"/>
      <c r="C143" s="206"/>
      <c r="D143" s="202"/>
      <c r="E143" s="207"/>
      <c r="F143">
        <v>5014</v>
      </c>
      <c r="G143">
        <v>8587.24</v>
      </c>
      <c r="H143" s="18">
        <f>VLOOKUP(F143,'JGs Duelos'!$B$3:$D$145,3,0)-G143</f>
        <v>0</v>
      </c>
      <c r="I143" s="18"/>
    </row>
    <row r="144" spans="1:9" x14ac:dyDescent="0.35">
      <c r="A144" s="199"/>
      <c r="B144" s="199"/>
      <c r="C144" s="206"/>
      <c r="D144" s="202"/>
      <c r="E144" s="207"/>
      <c r="F144">
        <v>55270</v>
      </c>
      <c r="G144">
        <v>7377.86</v>
      </c>
      <c r="H144" s="18">
        <f>VLOOKUP(F144,'JGs Duelos'!$B$3:$D$145,3,0)-G144</f>
        <v>0</v>
      </c>
      <c r="I144" s="18"/>
    </row>
    <row r="145" spans="1:9" x14ac:dyDescent="0.35">
      <c r="A145" s="199"/>
      <c r="B145" s="199"/>
      <c r="C145" s="206"/>
      <c r="D145" s="202"/>
      <c r="E145" s="207"/>
      <c r="F145">
        <v>1650</v>
      </c>
      <c r="G145">
        <v>7366.34</v>
      </c>
      <c r="H145" s="18">
        <f>VLOOKUP(F145,'JGs Duelos'!$B$3:$D$145,3,0)-G145</f>
        <v>0</v>
      </c>
      <c r="I145" s="18"/>
    </row>
    <row r="146" spans="1:9" x14ac:dyDescent="0.35">
      <c r="A146" s="199"/>
      <c r="B146" s="199"/>
      <c r="C146" s="206"/>
      <c r="D146" s="202"/>
      <c r="E146" s="207"/>
      <c r="F146">
        <v>5523</v>
      </c>
      <c r="G146">
        <v>7365.2</v>
      </c>
      <c r="H146" s="18">
        <f>VLOOKUP(F146,'JGs Duelos'!$B$3:$D$145,3,0)-G146</f>
        <v>0</v>
      </c>
      <c r="I146" s="18"/>
    </row>
    <row r="147" spans="1:9" x14ac:dyDescent="0.35">
      <c r="A147" s="199"/>
      <c r="B147" s="199"/>
      <c r="C147" s="206"/>
      <c r="D147" s="202"/>
      <c r="E147" s="207"/>
      <c r="F147">
        <v>151</v>
      </c>
      <c r="G147">
        <v>6483.66</v>
      </c>
      <c r="H147" s="18">
        <f>VLOOKUP(F147,'JGs Duelos'!$B$3:$D$145,3,0)-G147</f>
        <v>0</v>
      </c>
      <c r="I147" s="18"/>
    </row>
    <row r="148" spans="1:9" x14ac:dyDescent="0.35">
      <c r="A148" s="199"/>
      <c r="B148" s="199"/>
      <c r="C148" s="206"/>
      <c r="D148" s="202"/>
      <c r="E148" s="207"/>
      <c r="F148">
        <v>13112</v>
      </c>
      <c r="G148">
        <v>5648.44</v>
      </c>
      <c r="H148" s="18">
        <f>VLOOKUP(F148,'JGs Duelos'!$B$3:$D$145,3,0)-G148</f>
        <v>0</v>
      </c>
      <c r="I148" s="18"/>
    </row>
    <row r="149" spans="1:9" x14ac:dyDescent="0.35">
      <c r="A149" s="199"/>
      <c r="B149" s="199"/>
      <c r="C149" s="206"/>
      <c r="D149" s="202"/>
      <c r="E149" s="207"/>
      <c r="F149">
        <v>58558</v>
      </c>
      <c r="G149">
        <v>4451.53</v>
      </c>
      <c r="H149" s="18">
        <f>VLOOKUP(F149,'JGs Duelos'!$B$3:$D$145,3,0)-G149</f>
        <v>0</v>
      </c>
      <c r="I149" s="18"/>
    </row>
    <row r="150" spans="1:9" x14ac:dyDescent="0.35">
      <c r="A150" s="199"/>
      <c r="B150" s="199"/>
      <c r="C150" s="206"/>
      <c r="D150" s="202"/>
      <c r="E150" s="207"/>
      <c r="F150">
        <v>39210</v>
      </c>
      <c r="G150">
        <v>2565.21</v>
      </c>
      <c r="H150" s="18" t="e">
        <f>VLOOKUP(F150,'JGs Duelos'!$B$3:$D$145,3,0)-G150</f>
        <v>#N/A</v>
      </c>
      <c r="I150" s="18"/>
    </row>
    <row r="151" spans="1:9" x14ac:dyDescent="0.35">
      <c r="A151" s="199"/>
      <c r="B151" s="199"/>
      <c r="C151" s="206"/>
      <c r="D151" s="202"/>
      <c r="E151" s="207"/>
      <c r="F151">
        <v>58986</v>
      </c>
      <c r="G151">
        <v>2544.9499999999998</v>
      </c>
      <c r="H151" s="18" t="e">
        <f>VLOOKUP(F151,'JGs Duelos'!$B$3:$D$145,3,0)-G151</f>
        <v>#N/A</v>
      </c>
      <c r="I151" s="18"/>
    </row>
    <row r="152" spans="1:9" x14ac:dyDescent="0.35">
      <c r="A152" s="199"/>
      <c r="B152" s="199"/>
      <c r="C152" s="206"/>
      <c r="D152" s="202"/>
      <c r="E152" s="207"/>
      <c r="F152">
        <v>12026</v>
      </c>
      <c r="G152">
        <v>2186.79</v>
      </c>
      <c r="H152" s="18" t="e">
        <f>VLOOKUP(F152,'JGs Duelos'!$B$3:$D$145,3,0)-G152</f>
        <v>#N/A</v>
      </c>
      <c r="I152" s="18"/>
    </row>
    <row r="153" spans="1:9" x14ac:dyDescent="0.35">
      <c r="A153" s="199"/>
      <c r="B153" s="199"/>
      <c r="C153" s="206"/>
      <c r="D153" s="202"/>
      <c r="E153" s="207"/>
      <c r="F153">
        <v>220</v>
      </c>
      <c r="G153">
        <v>1150.3</v>
      </c>
      <c r="H153" s="18" t="e">
        <f>VLOOKUP(F153,'JGs Duelos'!$B$3:$D$145,3,0)-G153</f>
        <v>#N/A</v>
      </c>
      <c r="I153" s="18"/>
    </row>
    <row r="154" spans="1:9" x14ac:dyDescent="0.35">
      <c r="A154" s="199"/>
      <c r="B154" s="199"/>
      <c r="C154" s="206"/>
      <c r="D154" s="202"/>
      <c r="E154" s="207"/>
      <c r="F154">
        <v>585</v>
      </c>
      <c r="G154">
        <v>691.99</v>
      </c>
      <c r="H154" s="18" t="e">
        <f>VLOOKUP(F154,'JGs Duelos'!$B$3:$D$145,3,0)-G154</f>
        <v>#N/A</v>
      </c>
      <c r="I154" s="18"/>
    </row>
    <row r="155" spans="1:9" x14ac:dyDescent="0.35">
      <c r="A155" s="199"/>
      <c r="B155" s="199"/>
      <c r="C155" s="206"/>
      <c r="D155" s="202"/>
      <c r="E155" s="207"/>
      <c r="F155">
        <v>7048</v>
      </c>
      <c r="G155">
        <v>175.24</v>
      </c>
      <c r="H155" s="18" t="e">
        <f>VLOOKUP(F155,'JGs Duelos'!$B$3:$D$145,3,0)-G155</f>
        <v>#N/A</v>
      </c>
      <c r="I155" s="18"/>
    </row>
    <row r="156" spans="1:9" x14ac:dyDescent="0.35">
      <c r="A156" s="199"/>
      <c r="B156" s="199"/>
      <c r="C156" s="206"/>
      <c r="D156" s="202"/>
      <c r="E156" s="207"/>
      <c r="H156" s="18"/>
      <c r="I156" s="18"/>
    </row>
    <row r="157" spans="1:9" x14ac:dyDescent="0.35">
      <c r="A157" s="199"/>
      <c r="B157" s="199"/>
      <c r="C157" s="206"/>
      <c r="D157" s="202"/>
      <c r="E157" s="202"/>
      <c r="H157" s="18"/>
      <c r="I157" s="18"/>
    </row>
    <row r="158" spans="1:9" x14ac:dyDescent="0.35">
      <c r="A158" s="199"/>
      <c r="B158" s="199"/>
      <c r="C158" s="206"/>
      <c r="D158" s="202"/>
      <c r="E158" s="202"/>
    </row>
    <row r="159" spans="1:9" x14ac:dyDescent="0.35">
      <c r="A159" s="199"/>
      <c r="B159" s="199"/>
      <c r="C159" s="206"/>
      <c r="D159" s="202"/>
      <c r="E159" s="207"/>
    </row>
    <row r="160" spans="1:9" x14ac:dyDescent="0.35">
      <c r="A160" s="199"/>
      <c r="B160" s="199"/>
      <c r="C160" s="206"/>
      <c r="D160" s="202"/>
      <c r="E160" s="202"/>
    </row>
    <row r="161" spans="1:5" x14ac:dyDescent="0.35">
      <c r="A161" s="199"/>
      <c r="B161" s="199"/>
      <c r="C161" s="206"/>
      <c r="D161" s="202"/>
      <c r="E161" s="207"/>
    </row>
    <row r="162" spans="1:5" x14ac:dyDescent="0.35">
      <c r="A162" s="199"/>
      <c r="B162" s="199"/>
      <c r="C162" s="206"/>
      <c r="D162" s="202"/>
      <c r="E162" s="207"/>
    </row>
    <row r="163" spans="1:5" x14ac:dyDescent="0.35">
      <c r="A163" s="199"/>
      <c r="B163" s="199"/>
      <c r="C163" s="206"/>
      <c r="D163" s="202"/>
      <c r="E163" s="202"/>
    </row>
    <row r="164" spans="1:5" x14ac:dyDescent="0.35">
      <c r="A164" s="199"/>
      <c r="B164" s="199"/>
      <c r="C164" s="206"/>
      <c r="D164" s="202"/>
      <c r="E164" s="207"/>
    </row>
    <row r="165" spans="1:5" x14ac:dyDescent="0.35">
      <c r="A165" s="199"/>
      <c r="B165" s="199"/>
      <c r="C165" s="206"/>
      <c r="D165" s="202"/>
      <c r="E165" s="207"/>
    </row>
    <row r="166" spans="1:5" x14ac:dyDescent="0.35">
      <c r="A166" s="199"/>
      <c r="B166" s="199"/>
      <c r="C166" s="206"/>
      <c r="D166" s="202"/>
      <c r="E166" s="202"/>
    </row>
    <row r="167" spans="1:5" x14ac:dyDescent="0.35">
      <c r="A167" s="199"/>
      <c r="B167" s="199"/>
      <c r="C167" s="206"/>
      <c r="D167" s="202"/>
      <c r="E167" s="207"/>
    </row>
    <row r="168" spans="1:5" x14ac:dyDescent="0.35">
      <c r="A168" s="199"/>
      <c r="B168" s="199"/>
      <c r="C168" s="206"/>
      <c r="D168" s="202"/>
      <c r="E168" s="202"/>
    </row>
    <row r="169" spans="1:5" x14ac:dyDescent="0.35">
      <c r="A169" s="199"/>
      <c r="B169" s="199"/>
      <c r="C169" s="206"/>
      <c r="D169" s="202"/>
      <c r="E169" s="207"/>
    </row>
    <row r="170" spans="1:5" x14ac:dyDescent="0.35">
      <c r="A170" s="199"/>
      <c r="B170" s="199"/>
      <c r="C170" s="206"/>
      <c r="D170" s="202"/>
      <c r="E170" s="207"/>
    </row>
    <row r="171" spans="1:5" x14ac:dyDescent="0.35">
      <c r="A171" s="199"/>
      <c r="B171" s="199"/>
      <c r="C171" s="206"/>
      <c r="D171" s="202"/>
      <c r="E171" s="202"/>
    </row>
    <row r="172" spans="1:5" x14ac:dyDescent="0.35">
      <c r="A172" s="199"/>
      <c r="B172" s="199"/>
      <c r="C172" s="206"/>
      <c r="D172" s="202"/>
      <c r="E172" s="207"/>
    </row>
    <row r="173" spans="1:5" x14ac:dyDescent="0.35">
      <c r="A173" s="199"/>
      <c r="B173" s="199"/>
      <c r="C173" s="206"/>
      <c r="D173" s="202"/>
      <c r="E173" s="207"/>
    </row>
    <row r="174" spans="1:5" x14ac:dyDescent="0.35">
      <c r="A174" s="199"/>
      <c r="B174" s="199"/>
      <c r="C174" s="206"/>
      <c r="D174" s="202"/>
      <c r="E174" s="207"/>
    </row>
    <row r="175" spans="1:5" x14ac:dyDescent="0.35">
      <c r="A175" s="199"/>
      <c r="B175" s="199"/>
      <c r="C175" s="206"/>
      <c r="D175" s="202"/>
      <c r="E175" s="207"/>
    </row>
    <row r="176" spans="1:5" x14ac:dyDescent="0.35">
      <c r="A176" s="199"/>
      <c r="B176" s="199"/>
      <c r="C176" s="206"/>
      <c r="D176" s="202"/>
      <c r="E176" s="207"/>
    </row>
    <row r="177" spans="1:5" x14ac:dyDescent="0.35">
      <c r="A177" s="199"/>
      <c r="B177" s="199"/>
      <c r="C177" s="206"/>
      <c r="D177" s="202"/>
      <c r="E177" s="207"/>
    </row>
    <row r="178" spans="1:5" x14ac:dyDescent="0.35">
      <c r="A178" s="199"/>
      <c r="B178" s="199"/>
      <c r="C178" s="206"/>
      <c r="D178" s="202"/>
      <c r="E178" s="207"/>
    </row>
    <row r="179" spans="1:5" x14ac:dyDescent="0.35">
      <c r="A179" s="199"/>
      <c r="B179" s="199"/>
      <c r="C179" s="206"/>
      <c r="D179" s="202"/>
      <c r="E179" s="207"/>
    </row>
    <row r="180" spans="1:5" x14ac:dyDescent="0.35">
      <c r="A180" s="199"/>
      <c r="B180" s="199"/>
      <c r="C180" s="206"/>
      <c r="D180" s="202"/>
      <c r="E180" s="207"/>
    </row>
    <row r="181" spans="1:5" x14ac:dyDescent="0.35">
      <c r="A181" s="199"/>
      <c r="B181" s="199"/>
      <c r="C181" s="206"/>
      <c r="D181" s="202"/>
      <c r="E181" s="207"/>
    </row>
    <row r="182" spans="1:5" x14ac:dyDescent="0.35">
      <c r="A182" s="199"/>
      <c r="B182" s="199"/>
      <c r="C182" s="206"/>
      <c r="D182" s="202"/>
      <c r="E182" s="207"/>
    </row>
    <row r="183" spans="1:5" x14ac:dyDescent="0.35">
      <c r="A183" s="199"/>
      <c r="B183" s="199"/>
      <c r="C183" s="206"/>
      <c r="D183" s="202"/>
      <c r="E183" s="207"/>
    </row>
    <row r="184" spans="1:5" x14ac:dyDescent="0.35">
      <c r="A184" s="199"/>
      <c r="B184" s="199"/>
      <c r="C184" s="206"/>
      <c r="D184" s="202"/>
      <c r="E184" s="207"/>
    </row>
    <row r="185" spans="1:5" x14ac:dyDescent="0.35">
      <c r="A185" s="199"/>
      <c r="B185" s="199"/>
      <c r="C185" s="206"/>
      <c r="D185" s="202"/>
      <c r="E185" s="207"/>
    </row>
    <row r="186" spans="1:5" x14ac:dyDescent="0.35">
      <c r="A186" s="199"/>
      <c r="B186" s="199"/>
      <c r="C186" s="206"/>
      <c r="D186" s="202"/>
      <c r="E186" s="207"/>
    </row>
    <row r="187" spans="1:5" x14ac:dyDescent="0.35">
      <c r="A187" s="199"/>
      <c r="B187" s="199"/>
      <c r="C187" s="206"/>
      <c r="D187" s="202"/>
      <c r="E187" s="207"/>
    </row>
    <row r="188" spans="1:5" x14ac:dyDescent="0.35">
      <c r="A188" s="199"/>
      <c r="B188" s="199"/>
      <c r="C188" s="206"/>
      <c r="D188" s="202"/>
      <c r="E188" s="207"/>
    </row>
    <row r="189" spans="1:5" x14ac:dyDescent="0.35">
      <c r="A189" s="199"/>
      <c r="B189" s="199"/>
      <c r="C189" s="206"/>
      <c r="D189" s="202"/>
      <c r="E189" s="207"/>
    </row>
    <row r="190" spans="1:5" x14ac:dyDescent="0.35">
      <c r="A190" s="199"/>
      <c r="B190" s="199"/>
      <c r="C190" s="206"/>
      <c r="D190" s="202"/>
      <c r="E190" s="207"/>
    </row>
    <row r="191" spans="1:5" x14ac:dyDescent="0.35">
      <c r="A191" s="199"/>
      <c r="B191" s="199"/>
      <c r="C191" s="206"/>
      <c r="D191" s="202"/>
      <c r="E191" s="207"/>
    </row>
    <row r="192" spans="1:5" x14ac:dyDescent="0.35">
      <c r="A192" s="199"/>
      <c r="B192" s="199"/>
      <c r="C192" s="206"/>
      <c r="D192" s="202"/>
      <c r="E192" s="207"/>
    </row>
    <row r="193" spans="1:5" x14ac:dyDescent="0.35">
      <c r="A193" s="199"/>
      <c r="B193" s="199"/>
      <c r="C193" s="206"/>
      <c r="D193" s="202"/>
      <c r="E193" s="207"/>
    </row>
    <row r="194" spans="1:5" x14ac:dyDescent="0.35">
      <c r="A194" s="199"/>
      <c r="B194" s="199"/>
      <c r="C194" s="206"/>
      <c r="D194" s="202"/>
      <c r="E194" s="207"/>
    </row>
    <row r="195" spans="1:5" x14ac:dyDescent="0.35">
      <c r="A195" s="199"/>
      <c r="B195" s="199"/>
      <c r="C195" s="206"/>
      <c r="D195" s="202"/>
      <c r="E195" s="207"/>
    </row>
    <row r="196" spans="1:5" x14ac:dyDescent="0.35">
      <c r="A196" s="199"/>
      <c r="B196" s="199"/>
      <c r="C196" s="206"/>
      <c r="D196" s="202"/>
      <c r="E196" s="207"/>
    </row>
    <row r="197" spans="1:5" x14ac:dyDescent="0.35">
      <c r="A197" s="199"/>
      <c r="B197" s="199"/>
      <c r="C197" s="206"/>
      <c r="D197" s="202"/>
      <c r="E197" s="207"/>
    </row>
    <row r="198" spans="1:5" x14ac:dyDescent="0.35">
      <c r="A198" s="199"/>
      <c r="B198" s="199"/>
      <c r="C198" s="206"/>
      <c r="D198" s="202"/>
      <c r="E198" s="207"/>
    </row>
    <row r="199" spans="1:5" x14ac:dyDescent="0.35">
      <c r="A199" s="199"/>
      <c r="B199" s="199"/>
      <c r="C199" s="206"/>
      <c r="D199" s="202"/>
      <c r="E199" s="207"/>
    </row>
    <row r="200" spans="1:5" x14ac:dyDescent="0.35">
      <c r="A200" s="199"/>
      <c r="B200" s="199"/>
      <c r="C200" s="206"/>
      <c r="D200" s="202"/>
      <c r="E200" s="207"/>
    </row>
    <row r="201" spans="1:5" x14ac:dyDescent="0.35">
      <c r="A201" s="199"/>
      <c r="B201" s="199"/>
      <c r="C201" s="206"/>
      <c r="D201" s="202"/>
      <c r="E201" s="207"/>
    </row>
    <row r="202" spans="1:5" x14ac:dyDescent="0.35">
      <c r="A202" s="199"/>
      <c r="B202" s="199"/>
      <c r="C202" s="206"/>
      <c r="D202" s="202"/>
      <c r="E202" s="207"/>
    </row>
    <row r="203" spans="1:5" x14ac:dyDescent="0.35">
      <c r="A203" s="199"/>
      <c r="B203" s="199"/>
      <c r="C203" s="206"/>
      <c r="D203" s="202"/>
      <c r="E203" s="207"/>
    </row>
    <row r="204" spans="1:5" x14ac:dyDescent="0.35">
      <c r="A204" s="199"/>
      <c r="B204" s="199"/>
      <c r="C204" s="206"/>
      <c r="D204" s="202"/>
      <c r="E204" s="207"/>
    </row>
    <row r="205" spans="1:5" x14ac:dyDescent="0.35">
      <c r="A205" s="199"/>
      <c r="B205" s="199"/>
      <c r="C205" s="206"/>
      <c r="D205" s="202"/>
      <c r="E205" s="207"/>
    </row>
    <row r="206" spans="1:5" x14ac:dyDescent="0.35">
      <c r="A206" s="199"/>
      <c r="B206" s="199"/>
      <c r="C206" s="206"/>
      <c r="D206" s="202"/>
      <c r="E206" s="207"/>
    </row>
    <row r="207" spans="1:5" x14ac:dyDescent="0.35">
      <c r="A207" s="199"/>
      <c r="B207" s="199"/>
      <c r="C207" s="206"/>
      <c r="D207" s="202"/>
      <c r="E207" s="207"/>
    </row>
    <row r="208" spans="1:5" x14ac:dyDescent="0.35">
      <c r="A208" s="199"/>
      <c r="B208" s="199"/>
      <c r="C208" s="206"/>
      <c r="D208" s="202"/>
      <c r="E208" s="202"/>
    </row>
    <row r="209" spans="1:5" x14ac:dyDescent="0.35">
      <c r="A209" s="199"/>
      <c r="B209" s="199"/>
      <c r="C209" s="206"/>
      <c r="D209" s="202"/>
      <c r="E209" s="207"/>
    </row>
    <row r="210" spans="1:5" x14ac:dyDescent="0.35">
      <c r="A210" s="199"/>
      <c r="B210" s="199"/>
      <c r="C210" s="206"/>
      <c r="D210" s="202"/>
      <c r="E210" s="207"/>
    </row>
    <row r="211" spans="1:5" x14ac:dyDescent="0.35">
      <c r="A211" s="199"/>
      <c r="B211" s="199"/>
      <c r="C211" s="206"/>
      <c r="D211" s="202"/>
      <c r="E211" s="202"/>
    </row>
    <row r="212" spans="1:5" x14ac:dyDescent="0.35">
      <c r="A212" s="199"/>
      <c r="B212" s="199"/>
      <c r="C212" s="206"/>
      <c r="D212" s="202"/>
      <c r="E212" s="207"/>
    </row>
    <row r="213" spans="1:5" x14ac:dyDescent="0.35">
      <c r="A213" s="199"/>
      <c r="B213" s="199"/>
      <c r="C213" s="206"/>
      <c r="D213" s="202"/>
      <c r="E213" s="207"/>
    </row>
    <row r="214" spans="1:5" x14ac:dyDescent="0.35">
      <c r="A214" s="199"/>
      <c r="B214" s="199"/>
      <c r="C214" s="206"/>
      <c r="D214" s="202"/>
      <c r="E214" s="207"/>
    </row>
    <row r="215" spans="1:5" x14ac:dyDescent="0.35">
      <c r="A215" s="199"/>
      <c r="B215" s="199"/>
      <c r="C215" s="206"/>
      <c r="D215" s="202"/>
      <c r="E215" s="207"/>
    </row>
    <row r="216" spans="1:5" x14ac:dyDescent="0.35">
      <c r="A216" s="199"/>
      <c r="B216" s="199"/>
      <c r="C216" s="206"/>
      <c r="D216" s="202"/>
      <c r="E216" s="207"/>
    </row>
    <row r="217" spans="1:5" x14ac:dyDescent="0.35">
      <c r="A217" s="199"/>
      <c r="B217" s="199"/>
      <c r="C217" s="206"/>
      <c r="D217" s="202"/>
      <c r="E217" s="207"/>
    </row>
    <row r="218" spans="1:5" x14ac:dyDescent="0.35">
      <c r="A218" s="199"/>
      <c r="B218" s="199"/>
      <c r="C218" s="206"/>
      <c r="D218" s="202"/>
      <c r="E218" s="207"/>
    </row>
    <row r="219" spans="1:5" x14ac:dyDescent="0.35">
      <c r="A219" s="199"/>
      <c r="B219" s="199"/>
      <c r="C219" s="206"/>
      <c r="D219" s="202"/>
      <c r="E219" s="207"/>
    </row>
    <row r="220" spans="1:5" x14ac:dyDescent="0.35">
      <c r="A220" s="199"/>
      <c r="B220" s="199"/>
      <c r="C220" s="206"/>
      <c r="D220" s="202"/>
      <c r="E220" s="207"/>
    </row>
    <row r="221" spans="1:5" x14ac:dyDescent="0.35">
      <c r="A221" s="199"/>
      <c r="B221" s="199"/>
      <c r="C221" s="206"/>
      <c r="D221" s="202"/>
      <c r="E221" s="207"/>
    </row>
    <row r="222" spans="1:5" x14ac:dyDescent="0.35">
      <c r="A222" s="199"/>
      <c r="B222" s="199"/>
      <c r="C222" s="206"/>
      <c r="D222" s="202"/>
      <c r="E222" s="207"/>
    </row>
    <row r="223" spans="1:5" x14ac:dyDescent="0.35">
      <c r="A223" s="199"/>
      <c r="B223" s="199"/>
      <c r="C223" s="206"/>
      <c r="D223" s="202"/>
      <c r="E223" s="202"/>
    </row>
    <row r="224" spans="1:5" x14ac:dyDescent="0.35">
      <c r="A224" s="199"/>
      <c r="B224" s="199"/>
      <c r="C224" s="206"/>
      <c r="D224" s="202"/>
      <c r="E224" s="207"/>
    </row>
    <row r="225" spans="1:5" x14ac:dyDescent="0.35">
      <c r="A225" s="199"/>
      <c r="B225" s="199"/>
      <c r="C225" s="206"/>
      <c r="D225" s="202"/>
      <c r="E225" s="207"/>
    </row>
    <row r="226" spans="1:5" x14ac:dyDescent="0.35">
      <c r="A226" s="199"/>
      <c r="B226" s="199"/>
      <c r="C226" s="206"/>
      <c r="D226" s="202"/>
      <c r="E226" s="202"/>
    </row>
    <row r="227" spans="1:5" x14ac:dyDescent="0.35">
      <c r="A227" s="199"/>
      <c r="B227" s="199"/>
      <c r="C227" s="206"/>
      <c r="D227" s="202"/>
      <c r="E227" s="207"/>
    </row>
    <row r="228" spans="1:5" x14ac:dyDescent="0.35">
      <c r="A228" s="199"/>
      <c r="B228" s="199"/>
      <c r="C228" s="206"/>
      <c r="D228" s="202"/>
      <c r="E228" s="207"/>
    </row>
    <row r="229" spans="1:5" x14ac:dyDescent="0.35">
      <c r="A229" s="199"/>
      <c r="B229" s="199"/>
      <c r="C229" s="206"/>
      <c r="D229" s="202"/>
      <c r="E229" s="207"/>
    </row>
    <row r="230" spans="1:5" x14ac:dyDescent="0.35">
      <c r="A230" s="199"/>
      <c r="B230" s="199"/>
      <c r="C230" s="206"/>
      <c r="D230" s="202"/>
      <c r="E230" s="202"/>
    </row>
    <row r="231" spans="1:5" x14ac:dyDescent="0.35">
      <c r="A231" s="199"/>
      <c r="B231" s="199"/>
      <c r="C231" s="206"/>
      <c r="D231" s="202"/>
      <c r="E231" s="207"/>
    </row>
    <row r="232" spans="1:5" x14ac:dyDescent="0.35">
      <c r="A232" s="199"/>
      <c r="B232" s="199"/>
      <c r="C232" s="206"/>
      <c r="D232" s="202"/>
      <c r="E232" s="207"/>
    </row>
    <row r="233" spans="1:5" x14ac:dyDescent="0.35">
      <c r="A233" s="199"/>
      <c r="B233" s="199"/>
      <c r="C233" s="206"/>
      <c r="D233" s="202"/>
      <c r="E233" s="207"/>
    </row>
    <row r="234" spans="1:5" x14ac:dyDescent="0.35">
      <c r="A234" s="199"/>
      <c r="B234" s="199"/>
      <c r="C234" s="206"/>
      <c r="D234" s="202"/>
      <c r="E234" s="207"/>
    </row>
    <row r="235" spans="1:5" x14ac:dyDescent="0.35">
      <c r="A235" s="199"/>
      <c r="B235" s="199"/>
      <c r="C235" s="206"/>
      <c r="D235" s="202"/>
      <c r="E235" s="207"/>
    </row>
    <row r="236" spans="1:5" x14ac:dyDescent="0.35">
      <c r="A236" s="199"/>
      <c r="B236" s="199"/>
      <c r="C236" s="206"/>
      <c r="D236" s="202"/>
      <c r="E236" s="207"/>
    </row>
    <row r="237" spans="1:5" x14ac:dyDescent="0.35">
      <c r="A237" s="199"/>
      <c r="B237" s="199"/>
      <c r="C237" s="206"/>
      <c r="D237" s="202"/>
      <c r="E237" s="207"/>
    </row>
    <row r="238" spans="1:5" x14ac:dyDescent="0.35">
      <c r="A238" s="199"/>
      <c r="B238" s="199"/>
      <c r="C238" s="206"/>
      <c r="D238" s="202"/>
      <c r="E238" s="207"/>
    </row>
    <row r="239" spans="1:5" x14ac:dyDescent="0.35">
      <c r="A239" s="199"/>
      <c r="B239" s="199"/>
      <c r="C239" s="206"/>
      <c r="D239" s="202"/>
      <c r="E239" s="207"/>
    </row>
    <row r="240" spans="1:5" x14ac:dyDescent="0.35">
      <c r="A240" s="199"/>
      <c r="B240" s="199"/>
      <c r="C240" s="206"/>
      <c r="D240" s="202"/>
      <c r="E240" s="207"/>
    </row>
    <row r="241" spans="1:5" x14ac:dyDescent="0.35">
      <c r="A241" s="199"/>
      <c r="B241" s="199"/>
      <c r="C241" s="206"/>
      <c r="D241" s="202"/>
      <c r="E241" s="207"/>
    </row>
    <row r="242" spans="1:5" x14ac:dyDescent="0.35">
      <c r="A242" s="199"/>
      <c r="B242" s="199"/>
      <c r="C242" s="206"/>
      <c r="D242" s="202"/>
      <c r="E242" s="207"/>
    </row>
    <row r="243" spans="1:5" x14ac:dyDescent="0.35">
      <c r="A243" s="199"/>
      <c r="B243" s="199"/>
      <c r="C243" s="206"/>
      <c r="D243" s="202"/>
      <c r="E243" s="207"/>
    </row>
    <row r="244" spans="1:5" x14ac:dyDescent="0.35">
      <c r="A244" s="199"/>
      <c r="B244" s="199"/>
      <c r="C244" s="206"/>
      <c r="D244" s="202"/>
      <c r="E244" s="207"/>
    </row>
    <row r="245" spans="1:5" x14ac:dyDescent="0.35">
      <c r="A245" s="199"/>
      <c r="B245" s="199"/>
      <c r="C245" s="206"/>
      <c r="D245" s="202"/>
      <c r="E245" s="207"/>
    </row>
    <row r="246" spans="1:5" x14ac:dyDescent="0.35">
      <c r="A246" s="199"/>
      <c r="B246" s="199"/>
      <c r="C246" s="206"/>
      <c r="D246" s="202"/>
      <c r="E246" s="202"/>
    </row>
    <row r="247" spans="1:5" x14ac:dyDescent="0.35">
      <c r="A247" s="199"/>
      <c r="B247" s="199"/>
      <c r="C247" s="206"/>
      <c r="D247" s="202"/>
      <c r="E247" s="207"/>
    </row>
    <row r="248" spans="1:5" x14ac:dyDescent="0.35">
      <c r="A248" s="199"/>
      <c r="B248" s="199"/>
      <c r="C248" s="206"/>
      <c r="D248" s="202"/>
      <c r="E248" s="202"/>
    </row>
    <row r="249" spans="1:5" x14ac:dyDescent="0.35">
      <c r="A249" s="199"/>
      <c r="B249" s="199"/>
      <c r="C249" s="206"/>
      <c r="D249" s="202"/>
      <c r="E249" s="207"/>
    </row>
    <row r="250" spans="1:5" x14ac:dyDescent="0.35">
      <c r="A250" s="199"/>
      <c r="B250" s="199"/>
      <c r="C250" s="206"/>
      <c r="D250" s="202"/>
      <c r="E250" s="207"/>
    </row>
    <row r="251" spans="1:5" x14ac:dyDescent="0.35">
      <c r="A251" s="199"/>
      <c r="B251" s="199"/>
      <c r="C251" s="206"/>
      <c r="D251" s="202"/>
      <c r="E251" s="207"/>
    </row>
    <row r="252" spans="1:5" x14ac:dyDescent="0.35">
      <c r="A252" s="199"/>
      <c r="B252" s="199"/>
      <c r="C252" s="206"/>
      <c r="D252" s="202"/>
      <c r="E252" s="207"/>
    </row>
    <row r="253" spans="1:5" x14ac:dyDescent="0.35">
      <c r="A253" s="199"/>
      <c r="B253" s="199"/>
      <c r="C253" s="206"/>
      <c r="D253" s="202"/>
      <c r="E253" s="207"/>
    </row>
    <row r="254" spans="1:5" x14ac:dyDescent="0.35">
      <c r="A254" s="199"/>
      <c r="B254" s="199"/>
      <c r="C254" s="206"/>
      <c r="D254" s="202"/>
      <c r="E254" s="207"/>
    </row>
    <row r="255" spans="1:5" x14ac:dyDescent="0.35">
      <c r="A255" s="199"/>
      <c r="B255" s="199"/>
      <c r="C255" s="206"/>
      <c r="D255" s="202"/>
      <c r="E255" s="207"/>
    </row>
    <row r="256" spans="1:5" x14ac:dyDescent="0.35">
      <c r="A256" s="199"/>
      <c r="B256" s="199"/>
      <c r="C256" s="206"/>
      <c r="D256" s="202"/>
      <c r="E256" s="207"/>
    </row>
    <row r="257" spans="1:5" x14ac:dyDescent="0.35">
      <c r="A257" s="199"/>
      <c r="B257" s="199"/>
      <c r="C257" s="206"/>
      <c r="D257" s="202"/>
      <c r="E257" s="207"/>
    </row>
    <row r="258" spans="1:5" x14ac:dyDescent="0.35">
      <c r="A258" s="199"/>
      <c r="B258" s="199"/>
      <c r="C258" s="206"/>
      <c r="D258" s="202"/>
      <c r="E258" s="207"/>
    </row>
    <row r="259" spans="1:5" x14ac:dyDescent="0.35">
      <c r="A259" s="199"/>
      <c r="B259" s="199"/>
      <c r="C259" s="206"/>
      <c r="D259" s="202"/>
      <c r="E259" s="207"/>
    </row>
    <row r="260" spans="1:5" x14ac:dyDescent="0.35">
      <c r="A260" s="199"/>
      <c r="B260" s="199"/>
      <c r="C260" s="206"/>
      <c r="D260" s="202"/>
      <c r="E260" s="207"/>
    </row>
    <row r="261" spans="1:5" x14ac:dyDescent="0.35">
      <c r="A261" s="199"/>
      <c r="B261" s="199"/>
      <c r="C261" s="206"/>
      <c r="D261" s="202"/>
      <c r="E261" s="207"/>
    </row>
    <row r="262" spans="1:5" x14ac:dyDescent="0.35">
      <c r="A262" s="199"/>
      <c r="B262" s="199"/>
      <c r="C262" s="206"/>
      <c r="D262" s="202"/>
      <c r="E262" s="207"/>
    </row>
    <row r="263" spans="1:5" x14ac:dyDescent="0.35">
      <c r="A263" s="199"/>
      <c r="B263" s="199"/>
      <c r="C263" s="206"/>
      <c r="D263" s="202"/>
      <c r="E263" s="207"/>
    </row>
    <row r="264" spans="1:5" x14ac:dyDescent="0.35">
      <c r="A264" s="199"/>
      <c r="B264" s="199"/>
      <c r="C264" s="206"/>
      <c r="D264" s="202"/>
      <c r="E264" s="207"/>
    </row>
    <row r="265" spans="1:5" x14ac:dyDescent="0.35">
      <c r="A265" s="199"/>
      <c r="B265" s="199"/>
      <c r="C265" s="206"/>
      <c r="D265" s="202"/>
      <c r="E265" s="207"/>
    </row>
    <row r="266" spans="1:5" x14ac:dyDescent="0.35">
      <c r="A266" s="199"/>
      <c r="B266" s="199"/>
      <c r="C266" s="206"/>
      <c r="D266" s="202"/>
      <c r="E266" s="207"/>
    </row>
    <row r="267" spans="1:5" x14ac:dyDescent="0.35">
      <c r="A267" s="199"/>
      <c r="B267" s="199"/>
      <c r="C267" s="206"/>
      <c r="D267" s="202"/>
      <c r="E267" s="207"/>
    </row>
    <row r="268" spans="1:5" x14ac:dyDescent="0.35">
      <c r="A268" s="199"/>
      <c r="B268" s="199"/>
      <c r="C268" s="206"/>
      <c r="D268" s="202"/>
      <c r="E268" s="207"/>
    </row>
    <row r="269" spans="1:5" x14ac:dyDescent="0.35">
      <c r="A269" s="199"/>
      <c r="B269" s="199"/>
      <c r="C269" s="206"/>
      <c r="D269" s="202"/>
      <c r="E269" s="207"/>
    </row>
    <row r="270" spans="1:5" x14ac:dyDescent="0.35">
      <c r="A270" s="199"/>
      <c r="B270" s="199"/>
      <c r="C270" s="206"/>
      <c r="D270" s="202"/>
      <c r="E270" s="207"/>
    </row>
    <row r="271" spans="1:5" x14ac:dyDescent="0.35">
      <c r="A271" s="199"/>
      <c r="B271" s="199"/>
      <c r="C271" s="206"/>
      <c r="D271" s="202"/>
      <c r="E271" s="207"/>
    </row>
    <row r="272" spans="1:5" x14ac:dyDescent="0.35">
      <c r="A272" s="199"/>
      <c r="B272" s="199"/>
      <c r="C272" s="206"/>
      <c r="D272" s="202"/>
      <c r="E272" s="202"/>
    </row>
    <row r="273" spans="1:5" x14ac:dyDescent="0.35">
      <c r="A273" s="199"/>
      <c r="B273" s="199"/>
      <c r="C273" s="206"/>
      <c r="D273" s="202"/>
      <c r="E273" s="207"/>
    </row>
    <row r="274" spans="1:5" x14ac:dyDescent="0.35">
      <c r="A274" s="199"/>
      <c r="B274" s="199"/>
      <c r="C274" s="206"/>
      <c r="D274" s="202"/>
      <c r="E274" s="207"/>
    </row>
    <row r="275" spans="1:5" x14ac:dyDescent="0.35">
      <c r="A275" s="199"/>
      <c r="B275" s="199"/>
      <c r="C275" s="206"/>
      <c r="D275" s="202"/>
      <c r="E275" s="207"/>
    </row>
    <row r="276" spans="1:5" x14ac:dyDescent="0.35">
      <c r="A276" s="199"/>
      <c r="B276" s="199"/>
      <c r="C276" s="206"/>
      <c r="D276" s="202"/>
      <c r="E276" s="207"/>
    </row>
    <row r="277" spans="1:5" x14ac:dyDescent="0.35">
      <c r="A277" s="199"/>
      <c r="B277" s="199"/>
      <c r="C277" s="206"/>
      <c r="D277" s="202"/>
      <c r="E277" s="207"/>
    </row>
    <row r="278" spans="1:5" x14ac:dyDescent="0.35">
      <c r="A278" s="199"/>
      <c r="B278" s="199"/>
      <c r="C278" s="206"/>
      <c r="D278" s="202"/>
      <c r="E278" s="207"/>
    </row>
    <row r="279" spans="1:5" x14ac:dyDescent="0.35">
      <c r="A279" s="199"/>
      <c r="B279" s="199"/>
      <c r="C279" s="206"/>
      <c r="D279" s="202"/>
      <c r="E279" s="207"/>
    </row>
    <row r="280" spans="1:5" x14ac:dyDescent="0.35">
      <c r="A280" s="199"/>
      <c r="B280" s="199"/>
      <c r="C280" s="206"/>
      <c r="D280" s="202"/>
      <c r="E280" s="207"/>
    </row>
    <row r="281" spans="1:5" x14ac:dyDescent="0.35">
      <c r="A281" s="199"/>
      <c r="B281" s="199"/>
      <c r="C281" s="206"/>
      <c r="D281" s="202"/>
      <c r="E281" s="207"/>
    </row>
    <row r="282" spans="1:5" x14ac:dyDescent="0.35">
      <c r="A282" s="199"/>
      <c r="B282" s="199"/>
      <c r="C282" s="206"/>
      <c r="D282" s="202"/>
      <c r="E282" s="207"/>
    </row>
    <row r="283" spans="1:5" x14ac:dyDescent="0.35">
      <c r="A283" s="199"/>
      <c r="B283" s="199"/>
      <c r="C283" s="206"/>
      <c r="D283" s="202"/>
      <c r="E283" s="207"/>
    </row>
    <row r="284" spans="1:5" x14ac:dyDescent="0.35">
      <c r="A284" s="199"/>
      <c r="B284" s="199"/>
      <c r="C284" s="206"/>
      <c r="D284" s="202"/>
      <c r="E284" s="207"/>
    </row>
    <row r="285" spans="1:5" x14ac:dyDescent="0.35">
      <c r="A285" s="199"/>
      <c r="B285" s="199"/>
      <c r="C285" s="206"/>
      <c r="D285" s="202"/>
      <c r="E285" s="207"/>
    </row>
    <row r="286" spans="1:5" x14ac:dyDescent="0.35">
      <c r="A286" s="199"/>
      <c r="B286" s="199"/>
      <c r="C286" s="206"/>
      <c r="D286" s="202"/>
      <c r="E286" s="207"/>
    </row>
    <row r="287" spans="1:5" x14ac:dyDescent="0.35">
      <c r="A287" s="199"/>
      <c r="B287" s="199"/>
      <c r="C287" s="206"/>
      <c r="D287" s="202"/>
      <c r="E287" s="207"/>
    </row>
    <row r="288" spans="1:5" x14ac:dyDescent="0.35">
      <c r="A288" s="199"/>
      <c r="B288" s="199"/>
      <c r="C288" s="206"/>
      <c r="D288" s="202"/>
      <c r="E288" s="207"/>
    </row>
    <row r="289" spans="1:5" x14ac:dyDescent="0.35">
      <c r="A289" s="199"/>
      <c r="B289" s="199"/>
      <c r="C289" s="206"/>
      <c r="D289" s="202"/>
      <c r="E289" s="207"/>
    </row>
    <row r="290" spans="1:5" x14ac:dyDescent="0.35">
      <c r="A290" s="199"/>
      <c r="B290" s="199"/>
      <c r="C290" s="206"/>
      <c r="D290" s="202"/>
      <c r="E290" s="207"/>
    </row>
    <row r="291" spans="1:5" x14ac:dyDescent="0.35">
      <c r="A291" s="199"/>
      <c r="B291" s="199"/>
      <c r="C291" s="206"/>
      <c r="D291" s="202"/>
      <c r="E291" s="207"/>
    </row>
    <row r="292" spans="1:5" x14ac:dyDescent="0.35">
      <c r="A292" s="199"/>
      <c r="B292" s="199"/>
      <c r="C292" s="206"/>
      <c r="D292" s="202"/>
      <c r="E292" s="207"/>
    </row>
    <row r="293" spans="1:5" x14ac:dyDescent="0.35">
      <c r="A293" s="199"/>
      <c r="B293" s="199"/>
      <c r="C293" s="206"/>
      <c r="D293" s="202"/>
      <c r="E293" s="207"/>
    </row>
    <row r="294" spans="1:5" x14ac:dyDescent="0.35">
      <c r="A294" s="199"/>
      <c r="B294" s="199"/>
      <c r="C294" s="206"/>
      <c r="D294" s="202"/>
      <c r="E294" s="207"/>
    </row>
    <row r="295" spans="1:5" x14ac:dyDescent="0.35">
      <c r="A295" s="199"/>
      <c r="B295" s="199"/>
      <c r="C295" s="206"/>
      <c r="D295" s="202"/>
      <c r="E295" s="207"/>
    </row>
    <row r="296" spans="1:5" x14ac:dyDescent="0.35">
      <c r="A296" s="199"/>
      <c r="B296" s="199"/>
      <c r="C296" s="206"/>
      <c r="D296" s="202"/>
      <c r="E296" s="202"/>
    </row>
    <row r="297" spans="1:5" x14ac:dyDescent="0.35">
      <c r="A297" s="199"/>
      <c r="B297" s="199"/>
      <c r="C297" s="206"/>
      <c r="D297" s="202"/>
      <c r="E297" s="207"/>
    </row>
    <row r="298" spans="1:5" x14ac:dyDescent="0.35">
      <c r="A298" s="199"/>
      <c r="B298" s="199"/>
      <c r="C298" s="206"/>
      <c r="D298" s="202"/>
      <c r="E298" s="202"/>
    </row>
    <row r="299" spans="1:5" x14ac:dyDescent="0.35">
      <c r="A299" s="199"/>
      <c r="B299" s="199"/>
      <c r="C299" s="206"/>
      <c r="D299" s="202"/>
      <c r="E299" s="202"/>
    </row>
    <row r="300" spans="1:5" x14ac:dyDescent="0.35">
      <c r="A300" s="199"/>
      <c r="B300" s="199"/>
      <c r="C300" s="206"/>
      <c r="D300" s="202"/>
      <c r="E300" s="207"/>
    </row>
    <row r="301" spans="1:5" x14ac:dyDescent="0.35">
      <c r="A301" s="199"/>
      <c r="B301" s="199"/>
      <c r="C301" s="206"/>
      <c r="D301" s="202"/>
      <c r="E301" s="202"/>
    </row>
    <row r="302" spans="1:5" x14ac:dyDescent="0.35">
      <c r="A302" s="199"/>
      <c r="B302" s="199"/>
      <c r="C302" s="206"/>
      <c r="D302" s="202"/>
      <c r="E302" s="207"/>
    </row>
    <row r="303" spans="1:5" x14ac:dyDescent="0.35">
      <c r="A303" s="199"/>
      <c r="B303" s="199"/>
      <c r="C303" s="206"/>
      <c r="D303" s="202"/>
      <c r="E303" s="207"/>
    </row>
    <row r="304" spans="1:5" x14ac:dyDescent="0.35">
      <c r="A304" s="199"/>
      <c r="B304" s="199"/>
      <c r="C304" s="206"/>
      <c r="D304" s="202"/>
      <c r="E304" s="207"/>
    </row>
    <row r="305" spans="1:5" x14ac:dyDescent="0.35">
      <c r="A305" s="199"/>
      <c r="B305" s="199"/>
      <c r="C305" s="206"/>
      <c r="D305" s="202"/>
      <c r="E305" s="207"/>
    </row>
    <row r="306" spans="1:5" x14ac:dyDescent="0.35">
      <c r="A306" s="199"/>
      <c r="B306" s="199"/>
      <c r="C306" s="206"/>
      <c r="D306" s="202"/>
      <c r="E306" s="207"/>
    </row>
    <row r="307" spans="1:5" x14ac:dyDescent="0.35">
      <c r="A307" s="199"/>
      <c r="B307" s="199"/>
      <c r="C307" s="206"/>
      <c r="D307" s="202"/>
      <c r="E307" s="207"/>
    </row>
    <row r="308" spans="1:5" x14ac:dyDescent="0.35">
      <c r="A308" s="199"/>
      <c r="B308" s="199"/>
      <c r="C308" s="206"/>
      <c r="D308" s="202"/>
      <c r="E308" s="207"/>
    </row>
    <row r="309" spans="1:5" x14ac:dyDescent="0.35">
      <c r="A309" s="199"/>
      <c r="B309" s="199"/>
      <c r="C309" s="206"/>
      <c r="D309" s="202"/>
      <c r="E309" s="207"/>
    </row>
    <row r="310" spans="1:5" x14ac:dyDescent="0.35">
      <c r="A310" s="199"/>
      <c r="B310" s="199"/>
      <c r="C310" s="206"/>
      <c r="D310" s="202"/>
      <c r="E310" s="207"/>
    </row>
    <row r="311" spans="1:5" x14ac:dyDescent="0.35">
      <c r="A311" s="199"/>
      <c r="B311" s="199"/>
      <c r="C311" s="206"/>
      <c r="D311" s="202"/>
      <c r="E311" s="207"/>
    </row>
    <row r="312" spans="1:5" x14ac:dyDescent="0.35">
      <c r="A312" s="199"/>
      <c r="B312" s="199"/>
      <c r="C312" s="206"/>
      <c r="D312" s="202"/>
      <c r="E312" s="207"/>
    </row>
    <row r="313" spans="1:5" x14ac:dyDescent="0.35">
      <c r="A313" s="199"/>
      <c r="B313" s="199"/>
      <c r="C313" s="206"/>
      <c r="D313" s="202"/>
      <c r="E313" s="202"/>
    </row>
    <row r="314" spans="1:5" x14ac:dyDescent="0.35">
      <c r="A314" s="199"/>
      <c r="B314" s="199"/>
      <c r="C314" s="206"/>
      <c r="D314" s="202"/>
      <c r="E314" s="207"/>
    </row>
    <row r="315" spans="1:5" x14ac:dyDescent="0.35">
      <c r="A315" s="199"/>
      <c r="B315" s="199"/>
      <c r="C315" s="206"/>
      <c r="D315" s="202"/>
      <c r="E315" s="207"/>
    </row>
    <row r="316" spans="1:5" x14ac:dyDescent="0.35">
      <c r="A316" s="199"/>
      <c r="B316" s="199"/>
      <c r="C316" s="206"/>
      <c r="D316" s="202"/>
      <c r="E316" s="207"/>
    </row>
    <row r="317" spans="1:5" x14ac:dyDescent="0.35">
      <c r="A317" s="199"/>
      <c r="B317" s="199"/>
      <c r="C317" s="206"/>
      <c r="D317" s="202"/>
      <c r="E317" s="202"/>
    </row>
    <row r="318" spans="1:5" x14ac:dyDescent="0.35">
      <c r="A318" s="199"/>
      <c r="B318" s="199"/>
      <c r="C318" s="206"/>
      <c r="D318" s="202"/>
      <c r="E318" s="207"/>
    </row>
    <row r="319" spans="1:5" x14ac:dyDescent="0.35">
      <c r="A319" s="199"/>
      <c r="B319" s="199"/>
      <c r="C319" s="206"/>
      <c r="D319" s="202"/>
      <c r="E319" s="207"/>
    </row>
    <row r="320" spans="1:5" x14ac:dyDescent="0.35">
      <c r="A320" s="199"/>
      <c r="B320" s="199"/>
      <c r="C320" s="206"/>
      <c r="D320" s="202"/>
      <c r="E320" s="207"/>
    </row>
    <row r="321" spans="1:5" x14ac:dyDescent="0.35">
      <c r="A321" s="199"/>
      <c r="B321" s="199"/>
      <c r="C321" s="206"/>
      <c r="D321" s="202"/>
      <c r="E321" s="207"/>
    </row>
    <row r="322" spans="1:5" x14ac:dyDescent="0.35">
      <c r="A322" s="199"/>
      <c r="B322" s="199"/>
      <c r="C322" s="206"/>
      <c r="D322" s="202"/>
      <c r="E322" s="207"/>
    </row>
    <row r="323" spans="1:5" x14ac:dyDescent="0.35">
      <c r="A323" s="199"/>
      <c r="B323" s="199"/>
      <c r="C323" s="206"/>
      <c r="D323" s="202"/>
      <c r="E323" s="207"/>
    </row>
    <row r="324" spans="1:5" x14ac:dyDescent="0.35">
      <c r="A324" s="199"/>
      <c r="B324" s="199"/>
      <c r="C324" s="206"/>
      <c r="D324" s="202"/>
      <c r="E324" s="207"/>
    </row>
    <row r="325" spans="1:5" x14ac:dyDescent="0.35">
      <c r="A325" s="199"/>
      <c r="B325" s="199"/>
      <c r="C325" s="206"/>
      <c r="D325" s="202"/>
      <c r="E325" s="207"/>
    </row>
    <row r="326" spans="1:5" x14ac:dyDescent="0.35">
      <c r="A326" s="199"/>
      <c r="B326" s="199"/>
      <c r="C326" s="206"/>
      <c r="D326" s="202"/>
      <c r="E326" s="207"/>
    </row>
    <row r="327" spans="1:5" x14ac:dyDescent="0.35">
      <c r="A327" s="199"/>
      <c r="B327" s="199"/>
      <c r="C327" s="206"/>
      <c r="D327" s="202"/>
      <c r="E327" s="207"/>
    </row>
    <row r="328" spans="1:5" x14ac:dyDescent="0.35">
      <c r="A328" s="199"/>
      <c r="B328" s="199"/>
      <c r="C328" s="206"/>
      <c r="D328" s="202"/>
      <c r="E328" s="207"/>
    </row>
    <row r="329" spans="1:5" x14ac:dyDescent="0.35">
      <c r="A329" s="199"/>
      <c r="B329" s="199"/>
      <c r="C329" s="206"/>
      <c r="D329" s="202"/>
      <c r="E329" s="207"/>
    </row>
    <row r="330" spans="1:5" x14ac:dyDescent="0.35">
      <c r="A330" s="199"/>
      <c r="B330" s="199"/>
      <c r="C330" s="206"/>
      <c r="D330" s="202"/>
      <c r="E330" s="207"/>
    </row>
    <row r="331" spans="1:5" x14ac:dyDescent="0.35">
      <c r="A331" s="199"/>
      <c r="B331" s="199"/>
      <c r="C331" s="206"/>
      <c r="D331" s="202"/>
      <c r="E331" s="207"/>
    </row>
    <row r="332" spans="1:5" x14ac:dyDescent="0.35">
      <c r="A332" s="199"/>
      <c r="B332" s="199"/>
      <c r="C332" s="206"/>
      <c r="D332" s="202"/>
      <c r="E332" s="207"/>
    </row>
    <row r="333" spans="1:5" x14ac:dyDescent="0.35">
      <c r="A333" s="199"/>
      <c r="B333" s="199"/>
      <c r="C333" s="206"/>
      <c r="D333" s="202"/>
      <c r="E333" s="207"/>
    </row>
    <row r="334" spans="1:5" x14ac:dyDescent="0.35">
      <c r="A334" s="199"/>
      <c r="B334" s="199"/>
      <c r="C334" s="206"/>
      <c r="D334" s="202"/>
      <c r="E334" s="207"/>
    </row>
    <row r="335" spans="1:5" x14ac:dyDescent="0.35">
      <c r="A335" s="199"/>
      <c r="B335" s="199"/>
      <c r="C335" s="206"/>
      <c r="D335" s="202"/>
      <c r="E335" s="207"/>
    </row>
    <row r="336" spans="1:5" x14ac:dyDescent="0.35">
      <c r="A336" s="199"/>
      <c r="B336" s="199"/>
      <c r="C336" s="206"/>
      <c r="D336" s="202"/>
      <c r="E336" s="207"/>
    </row>
    <row r="337" spans="1:5" x14ac:dyDescent="0.35">
      <c r="A337" s="199"/>
      <c r="B337" s="199"/>
      <c r="C337" s="206"/>
      <c r="D337" s="202"/>
      <c r="E337" s="207"/>
    </row>
    <row r="338" spans="1:5" x14ac:dyDescent="0.35">
      <c r="A338" s="199"/>
      <c r="B338" s="199"/>
      <c r="C338" s="206"/>
      <c r="D338" s="202"/>
      <c r="E338" s="207"/>
    </row>
    <row r="339" spans="1:5" x14ac:dyDescent="0.35">
      <c r="A339" s="199"/>
      <c r="B339" s="199"/>
      <c r="C339" s="206"/>
      <c r="D339" s="202"/>
      <c r="E339" s="207"/>
    </row>
    <row r="340" spans="1:5" x14ac:dyDescent="0.35">
      <c r="A340" s="199"/>
      <c r="B340" s="199"/>
      <c r="C340" s="206"/>
      <c r="D340" s="202"/>
      <c r="E340" s="207"/>
    </row>
    <row r="341" spans="1:5" x14ac:dyDescent="0.35">
      <c r="A341" s="199"/>
      <c r="B341" s="199"/>
      <c r="C341" s="206"/>
      <c r="D341" s="202"/>
      <c r="E341" s="207"/>
    </row>
    <row r="342" spans="1:5" x14ac:dyDescent="0.35">
      <c r="A342" s="199"/>
      <c r="B342" s="199"/>
      <c r="C342" s="206"/>
      <c r="D342" s="202"/>
      <c r="E342" s="207"/>
    </row>
    <row r="343" spans="1:5" x14ac:dyDescent="0.35">
      <c r="A343" s="199"/>
      <c r="B343" s="199"/>
      <c r="C343" s="206"/>
      <c r="D343" s="202"/>
      <c r="E343" s="207"/>
    </row>
    <row r="344" spans="1:5" x14ac:dyDescent="0.35">
      <c r="A344" s="199"/>
      <c r="B344" s="199"/>
      <c r="C344" s="206"/>
      <c r="D344" s="202"/>
      <c r="E344" s="207"/>
    </row>
    <row r="345" spans="1:5" x14ac:dyDescent="0.35">
      <c r="A345" s="199"/>
      <c r="B345" s="199"/>
      <c r="C345" s="206"/>
      <c r="D345" s="202"/>
      <c r="E345" s="207"/>
    </row>
    <row r="346" spans="1:5" x14ac:dyDescent="0.35">
      <c r="A346" s="199"/>
      <c r="B346" s="199"/>
      <c r="C346" s="206"/>
      <c r="D346" s="202"/>
      <c r="E346" s="207"/>
    </row>
    <row r="347" spans="1:5" x14ac:dyDescent="0.35">
      <c r="A347" s="199"/>
      <c r="B347" s="199"/>
      <c r="C347" s="206"/>
      <c r="D347" s="202"/>
      <c r="E347" s="207"/>
    </row>
    <row r="348" spans="1:5" x14ac:dyDescent="0.35">
      <c r="A348" s="199"/>
      <c r="B348" s="199"/>
      <c r="C348" s="206"/>
      <c r="D348" s="202"/>
      <c r="E348" s="207"/>
    </row>
    <row r="349" spans="1:5" x14ac:dyDescent="0.35">
      <c r="A349" s="199"/>
      <c r="B349" s="199"/>
      <c r="C349" s="206"/>
      <c r="D349" s="202"/>
      <c r="E349" s="207"/>
    </row>
    <row r="350" spans="1:5" x14ac:dyDescent="0.35">
      <c r="A350" s="199"/>
      <c r="B350" s="199"/>
      <c r="C350" s="206"/>
      <c r="D350" s="202"/>
      <c r="E350" s="207"/>
    </row>
    <row r="351" spans="1:5" x14ac:dyDescent="0.35">
      <c r="A351" s="199"/>
      <c r="B351" s="199"/>
      <c r="C351" s="206"/>
      <c r="D351" s="202"/>
      <c r="E351" s="207"/>
    </row>
    <row r="352" spans="1:5" x14ac:dyDescent="0.35">
      <c r="A352" s="199"/>
      <c r="B352" s="199"/>
      <c r="C352" s="206"/>
      <c r="D352" s="202"/>
      <c r="E352" s="207"/>
    </row>
    <row r="353" spans="1:5" x14ac:dyDescent="0.35">
      <c r="A353" s="199"/>
      <c r="B353" s="199"/>
      <c r="C353" s="206"/>
      <c r="D353" s="202"/>
      <c r="E353" s="207"/>
    </row>
    <row r="354" spans="1:5" x14ac:dyDescent="0.35">
      <c r="A354" s="199"/>
      <c r="B354" s="199"/>
      <c r="C354" s="206"/>
      <c r="D354" s="202"/>
      <c r="E354" s="207"/>
    </row>
    <row r="355" spans="1:5" x14ac:dyDescent="0.35">
      <c r="A355" s="199"/>
      <c r="B355" s="199"/>
      <c r="C355" s="206"/>
      <c r="D355" s="202"/>
      <c r="E355" s="207"/>
    </row>
    <row r="356" spans="1:5" x14ac:dyDescent="0.35">
      <c r="A356" s="199"/>
      <c r="B356" s="199"/>
      <c r="C356" s="206"/>
      <c r="D356" s="202"/>
      <c r="E356" s="207"/>
    </row>
    <row r="357" spans="1:5" x14ac:dyDescent="0.35">
      <c r="A357" s="199"/>
      <c r="B357" s="199"/>
      <c r="C357" s="206"/>
      <c r="D357" s="202"/>
      <c r="E357" s="207"/>
    </row>
    <row r="358" spans="1:5" x14ac:dyDescent="0.35">
      <c r="A358" s="199"/>
      <c r="B358" s="199"/>
      <c r="C358" s="206"/>
      <c r="D358" s="202"/>
      <c r="E358" s="207"/>
    </row>
    <row r="359" spans="1:5" x14ac:dyDescent="0.35">
      <c r="A359" s="199"/>
      <c r="B359" s="199"/>
      <c r="C359" s="206"/>
      <c r="D359" s="202"/>
      <c r="E359" s="207"/>
    </row>
    <row r="360" spans="1:5" x14ac:dyDescent="0.35">
      <c r="A360" s="199"/>
      <c r="B360" s="199"/>
      <c r="C360" s="206"/>
      <c r="D360" s="202"/>
      <c r="E360" s="207"/>
    </row>
    <row r="361" spans="1:5" x14ac:dyDescent="0.35">
      <c r="A361" s="199"/>
      <c r="B361" s="199"/>
      <c r="C361" s="206"/>
      <c r="D361" s="202"/>
      <c r="E361" s="207"/>
    </row>
    <row r="362" spans="1:5" x14ac:dyDescent="0.35">
      <c r="A362" s="199"/>
      <c r="B362" s="199"/>
      <c r="C362" s="206"/>
      <c r="D362" s="202"/>
      <c r="E362" s="207"/>
    </row>
    <row r="363" spans="1:5" x14ac:dyDescent="0.35">
      <c r="A363" s="199"/>
      <c r="B363" s="199"/>
      <c r="C363" s="206"/>
      <c r="D363" s="202"/>
      <c r="E363" s="207"/>
    </row>
    <row r="364" spans="1:5" x14ac:dyDescent="0.35">
      <c r="A364" s="199"/>
      <c r="B364" s="199"/>
      <c r="C364" s="206"/>
      <c r="D364" s="202"/>
      <c r="E364" s="207"/>
    </row>
    <row r="365" spans="1:5" x14ac:dyDescent="0.35">
      <c r="A365" s="199"/>
      <c r="B365" s="199"/>
      <c r="C365" s="206"/>
      <c r="D365" s="202"/>
      <c r="E365" s="207"/>
    </row>
    <row r="366" spans="1:5" x14ac:dyDescent="0.35">
      <c r="A366" s="199"/>
      <c r="B366" s="199"/>
      <c r="C366" s="206"/>
      <c r="D366" s="202"/>
      <c r="E366" s="207"/>
    </row>
    <row r="367" spans="1:5" x14ac:dyDescent="0.35">
      <c r="A367" s="199"/>
      <c r="B367" s="199"/>
      <c r="C367" s="206"/>
      <c r="D367" s="202"/>
      <c r="E367" s="207"/>
    </row>
    <row r="368" spans="1:5" x14ac:dyDescent="0.35">
      <c r="A368" s="199"/>
      <c r="B368" s="199"/>
      <c r="C368" s="206"/>
      <c r="D368" s="202"/>
      <c r="E368" s="207"/>
    </row>
    <row r="369" spans="1:5" x14ac:dyDescent="0.35">
      <c r="A369" s="199"/>
      <c r="B369" s="199"/>
      <c r="C369" s="206"/>
      <c r="D369" s="202"/>
      <c r="E369" s="207"/>
    </row>
    <row r="370" spans="1:5" x14ac:dyDescent="0.35">
      <c r="A370" s="199"/>
      <c r="B370" s="199"/>
      <c r="C370" s="206"/>
      <c r="D370" s="202"/>
      <c r="E370" s="207"/>
    </row>
    <row r="371" spans="1:5" x14ac:dyDescent="0.35">
      <c r="A371" s="199"/>
      <c r="B371" s="199"/>
      <c r="C371" s="206"/>
      <c r="D371" s="202"/>
      <c r="E371" s="207"/>
    </row>
    <row r="372" spans="1:5" x14ac:dyDescent="0.35">
      <c r="A372" s="199"/>
      <c r="B372" s="199"/>
      <c r="C372" s="206"/>
      <c r="D372" s="202"/>
      <c r="E372" s="207"/>
    </row>
    <row r="373" spans="1:5" x14ac:dyDescent="0.35">
      <c r="A373" s="199"/>
      <c r="B373" s="199"/>
      <c r="C373" s="206"/>
      <c r="D373" s="202"/>
      <c r="E373" s="207"/>
    </row>
    <row r="374" spans="1:5" x14ac:dyDescent="0.35">
      <c r="A374" s="199"/>
      <c r="B374" s="199"/>
      <c r="C374" s="206"/>
      <c r="D374" s="202"/>
      <c r="E374" s="207"/>
    </row>
    <row r="375" spans="1:5" x14ac:dyDescent="0.35">
      <c r="A375" s="199"/>
      <c r="B375" s="199"/>
      <c r="C375" s="206"/>
      <c r="D375" s="202"/>
      <c r="E375" s="207"/>
    </row>
    <row r="376" spans="1:5" x14ac:dyDescent="0.35">
      <c r="A376" s="199"/>
      <c r="B376" s="199"/>
      <c r="C376" s="206"/>
      <c r="D376" s="202"/>
      <c r="E376" s="207"/>
    </row>
    <row r="377" spans="1:5" x14ac:dyDescent="0.35">
      <c r="A377" s="199"/>
      <c r="B377" s="199"/>
      <c r="C377" s="206"/>
      <c r="D377" s="202"/>
      <c r="E377" s="207"/>
    </row>
    <row r="378" spans="1:5" x14ac:dyDescent="0.35">
      <c r="A378" s="199"/>
      <c r="B378" s="199"/>
      <c r="C378" s="206"/>
      <c r="D378" s="202"/>
      <c r="E378" s="207"/>
    </row>
    <row r="379" spans="1:5" x14ac:dyDescent="0.35">
      <c r="A379" s="199"/>
      <c r="B379" s="199"/>
      <c r="C379" s="206"/>
      <c r="D379" s="202"/>
      <c r="E379" s="207"/>
    </row>
    <row r="380" spans="1:5" x14ac:dyDescent="0.35">
      <c r="A380" s="199"/>
      <c r="B380" s="199"/>
      <c r="C380" s="206"/>
      <c r="D380" s="202"/>
      <c r="E380" s="202"/>
    </row>
    <row r="381" spans="1:5" x14ac:dyDescent="0.35">
      <c r="A381" s="199"/>
      <c r="B381" s="199"/>
      <c r="C381" s="206"/>
      <c r="D381" s="202"/>
      <c r="E381" s="207"/>
    </row>
    <row r="382" spans="1:5" x14ac:dyDescent="0.35">
      <c r="A382" s="199"/>
      <c r="B382" s="199"/>
      <c r="C382" s="206"/>
      <c r="D382" s="202"/>
      <c r="E382" s="207"/>
    </row>
    <row r="383" spans="1:5" x14ac:dyDescent="0.35">
      <c r="A383" s="199"/>
      <c r="B383" s="199"/>
      <c r="C383" s="206"/>
      <c r="D383" s="202"/>
      <c r="E383" s="207"/>
    </row>
    <row r="384" spans="1:5" x14ac:dyDescent="0.35">
      <c r="A384" s="199"/>
      <c r="B384" s="199"/>
      <c r="C384" s="206"/>
      <c r="D384" s="202"/>
      <c r="E384" s="207"/>
    </row>
    <row r="385" spans="1:5" x14ac:dyDescent="0.35">
      <c r="A385" s="199"/>
      <c r="B385" s="199"/>
      <c r="C385" s="206"/>
      <c r="D385" s="202"/>
      <c r="E385" s="207"/>
    </row>
    <row r="386" spans="1:5" x14ac:dyDescent="0.35">
      <c r="A386" s="199"/>
      <c r="B386" s="199"/>
      <c r="C386" s="206"/>
      <c r="D386" s="202"/>
      <c r="E386" s="207"/>
    </row>
    <row r="387" spans="1:5" x14ac:dyDescent="0.35">
      <c r="A387" s="199"/>
      <c r="B387" s="199"/>
      <c r="C387" s="206"/>
      <c r="D387" s="202"/>
      <c r="E387" s="207"/>
    </row>
    <row r="388" spans="1:5" x14ac:dyDescent="0.35">
      <c r="A388" s="199"/>
      <c r="B388" s="199"/>
      <c r="C388" s="206"/>
      <c r="D388" s="202"/>
      <c r="E388" s="207"/>
    </row>
    <row r="389" spans="1:5" x14ac:dyDescent="0.35">
      <c r="A389" s="199"/>
      <c r="B389" s="199"/>
      <c r="C389" s="206"/>
      <c r="D389" s="202"/>
      <c r="E389" s="207"/>
    </row>
    <row r="390" spans="1:5" x14ac:dyDescent="0.35">
      <c r="A390" s="199"/>
      <c r="B390" s="199"/>
      <c r="C390" s="206"/>
      <c r="D390" s="202"/>
      <c r="E390" s="207"/>
    </row>
    <row r="391" spans="1:5" x14ac:dyDescent="0.35">
      <c r="A391" s="199"/>
      <c r="B391" s="199"/>
      <c r="C391" s="206"/>
      <c r="D391" s="202"/>
      <c r="E391" s="207"/>
    </row>
    <row r="392" spans="1:5" x14ac:dyDescent="0.35">
      <c r="A392" s="199"/>
      <c r="B392" s="199"/>
      <c r="C392" s="206"/>
      <c r="D392" s="202"/>
      <c r="E392" s="207"/>
    </row>
    <row r="393" spans="1:5" x14ac:dyDescent="0.35">
      <c r="A393" s="199"/>
      <c r="B393" s="199"/>
      <c r="C393" s="206"/>
      <c r="D393" s="202"/>
      <c r="E393" s="207"/>
    </row>
    <row r="394" spans="1:5" x14ac:dyDescent="0.35">
      <c r="A394" s="199"/>
      <c r="B394" s="199"/>
      <c r="C394" s="206"/>
      <c r="D394" s="202"/>
      <c r="E394" s="207"/>
    </row>
    <row r="395" spans="1:5" x14ac:dyDescent="0.35">
      <c r="A395" s="199"/>
      <c r="B395" s="199"/>
      <c r="C395" s="206"/>
      <c r="D395" s="202"/>
      <c r="E395" s="207"/>
    </row>
    <row r="396" spans="1:5" x14ac:dyDescent="0.35">
      <c r="A396" s="199"/>
      <c r="B396" s="199"/>
      <c r="C396" s="206"/>
      <c r="D396" s="202"/>
      <c r="E396" s="207"/>
    </row>
    <row r="397" spans="1:5" x14ac:dyDescent="0.35">
      <c r="A397" s="199"/>
      <c r="B397" s="199"/>
      <c r="C397" s="206"/>
      <c r="D397" s="202"/>
      <c r="E397" s="207"/>
    </row>
    <row r="398" spans="1:5" x14ac:dyDescent="0.35">
      <c r="A398" s="199"/>
      <c r="B398" s="199"/>
      <c r="C398" s="206"/>
      <c r="D398" s="202"/>
      <c r="E398" s="207"/>
    </row>
    <row r="399" spans="1:5" x14ac:dyDescent="0.35">
      <c r="A399" s="199"/>
      <c r="B399" s="199"/>
      <c r="C399" s="206"/>
      <c r="D399" s="202"/>
      <c r="E399" s="207"/>
    </row>
    <row r="400" spans="1:5" x14ac:dyDescent="0.35">
      <c r="A400" s="199"/>
      <c r="B400" s="199"/>
      <c r="C400" s="206"/>
      <c r="D400" s="202"/>
      <c r="E400" s="207"/>
    </row>
    <row r="401" spans="1:5" x14ac:dyDescent="0.35">
      <c r="A401" s="199"/>
      <c r="B401" s="199"/>
      <c r="C401" s="206"/>
      <c r="D401" s="202"/>
      <c r="E401" s="207"/>
    </row>
    <row r="402" spans="1:5" x14ac:dyDescent="0.35">
      <c r="A402" s="199"/>
      <c r="B402" s="199"/>
      <c r="C402" s="206"/>
      <c r="D402" s="202"/>
      <c r="E402" s="207"/>
    </row>
    <row r="403" spans="1:5" x14ac:dyDescent="0.35">
      <c r="A403" s="199"/>
      <c r="B403" s="199"/>
      <c r="C403" s="206"/>
      <c r="D403" s="202"/>
      <c r="E403" s="207"/>
    </row>
    <row r="404" spans="1:5" x14ac:dyDescent="0.35">
      <c r="A404" s="199"/>
      <c r="B404" s="199"/>
      <c r="C404" s="206"/>
      <c r="D404" s="202"/>
      <c r="E404" s="207"/>
    </row>
    <row r="405" spans="1:5" x14ac:dyDescent="0.35">
      <c r="A405" s="199"/>
      <c r="B405" s="199"/>
      <c r="C405" s="206"/>
      <c r="D405" s="202"/>
      <c r="E405" s="207"/>
    </row>
    <row r="406" spans="1:5" x14ac:dyDescent="0.35">
      <c r="A406" s="199"/>
      <c r="B406" s="199"/>
      <c r="C406" s="206"/>
      <c r="D406" s="202"/>
      <c r="E406" s="207"/>
    </row>
    <row r="407" spans="1:5" x14ac:dyDescent="0.35">
      <c r="A407" s="199"/>
      <c r="B407" s="199"/>
      <c r="C407" s="206"/>
      <c r="D407" s="202"/>
      <c r="E407" s="207"/>
    </row>
    <row r="408" spans="1:5" x14ac:dyDescent="0.35">
      <c r="A408" s="199"/>
      <c r="B408" s="199"/>
      <c r="C408" s="206"/>
      <c r="D408" s="202"/>
      <c r="E408" s="207"/>
    </row>
    <row r="409" spans="1:5" x14ac:dyDescent="0.35">
      <c r="A409" s="199"/>
      <c r="B409" s="199"/>
      <c r="C409" s="206"/>
      <c r="D409" s="202"/>
      <c r="E409" s="207"/>
    </row>
    <row r="410" spans="1:5" x14ac:dyDescent="0.35">
      <c r="A410" s="199"/>
      <c r="B410" s="199"/>
      <c r="C410" s="206"/>
      <c r="D410" s="202"/>
      <c r="E410" s="207"/>
    </row>
    <row r="411" spans="1:5" x14ac:dyDescent="0.35">
      <c r="A411" s="199"/>
      <c r="B411" s="199"/>
      <c r="C411" s="206"/>
      <c r="D411" s="202"/>
      <c r="E411" s="207"/>
    </row>
    <row r="412" spans="1:5" x14ac:dyDescent="0.35">
      <c r="A412" s="199"/>
      <c r="B412" s="199"/>
      <c r="C412" s="206"/>
      <c r="D412" s="202"/>
      <c r="E412" s="207"/>
    </row>
    <row r="413" spans="1:5" x14ac:dyDescent="0.35">
      <c r="A413" s="199"/>
      <c r="B413" s="199"/>
      <c r="C413" s="206"/>
      <c r="D413" s="202"/>
      <c r="E413" s="207"/>
    </row>
    <row r="414" spans="1:5" x14ac:dyDescent="0.35">
      <c r="A414" s="199"/>
      <c r="B414" s="199"/>
      <c r="C414" s="206"/>
      <c r="D414" s="202"/>
      <c r="E414" s="207"/>
    </row>
    <row r="415" spans="1:5" x14ac:dyDescent="0.35">
      <c r="A415" s="199"/>
      <c r="B415" s="199"/>
      <c r="C415" s="206"/>
      <c r="D415" s="202"/>
      <c r="E415" s="207"/>
    </row>
    <row r="416" spans="1:5" x14ac:dyDescent="0.35">
      <c r="A416" s="199"/>
      <c r="B416" s="199"/>
      <c r="C416" s="206"/>
      <c r="D416" s="202"/>
      <c r="E416" s="207"/>
    </row>
    <row r="417" spans="1:5" x14ac:dyDescent="0.35">
      <c r="A417" s="199"/>
      <c r="B417" s="199"/>
      <c r="C417" s="206"/>
      <c r="D417" s="202"/>
      <c r="E417" s="207"/>
    </row>
    <row r="418" spans="1:5" x14ac:dyDescent="0.35">
      <c r="A418" s="199"/>
      <c r="B418" s="199"/>
      <c r="C418" s="206"/>
      <c r="D418" s="202"/>
      <c r="E418" s="202"/>
    </row>
    <row r="419" spans="1:5" x14ac:dyDescent="0.35">
      <c r="A419" s="199"/>
      <c r="B419" s="199"/>
      <c r="C419" s="206"/>
      <c r="D419" s="202"/>
      <c r="E419" s="207"/>
    </row>
    <row r="420" spans="1:5" x14ac:dyDescent="0.35">
      <c r="A420" s="199"/>
      <c r="B420" s="199"/>
      <c r="C420" s="206"/>
      <c r="D420" s="202"/>
      <c r="E420" s="207"/>
    </row>
    <row r="421" spans="1:5" x14ac:dyDescent="0.35">
      <c r="A421" s="199"/>
      <c r="B421" s="199"/>
      <c r="C421" s="206"/>
      <c r="D421" s="202"/>
      <c r="E421" s="202"/>
    </row>
    <row r="422" spans="1:5" x14ac:dyDescent="0.35">
      <c r="A422" s="199"/>
      <c r="B422" s="199"/>
      <c r="C422" s="206"/>
      <c r="D422" s="202"/>
      <c r="E422" s="207"/>
    </row>
    <row r="423" spans="1:5" x14ac:dyDescent="0.35">
      <c r="A423" s="199"/>
      <c r="B423" s="199"/>
      <c r="C423" s="206"/>
      <c r="D423" s="202"/>
      <c r="E423" s="207"/>
    </row>
    <row r="424" spans="1:5" x14ac:dyDescent="0.35">
      <c r="A424" s="199"/>
      <c r="B424" s="199"/>
      <c r="C424" s="206"/>
      <c r="D424" s="202"/>
      <c r="E424" s="202"/>
    </row>
    <row r="425" spans="1:5" x14ac:dyDescent="0.35">
      <c r="A425" s="199"/>
      <c r="B425" s="199"/>
      <c r="C425" s="206"/>
      <c r="D425" s="202"/>
      <c r="E425" s="207"/>
    </row>
    <row r="426" spans="1:5" x14ac:dyDescent="0.35">
      <c r="A426" s="199"/>
      <c r="B426" s="199"/>
      <c r="C426" s="206"/>
      <c r="D426" s="202"/>
      <c r="E426" s="207"/>
    </row>
    <row r="427" spans="1:5" x14ac:dyDescent="0.35">
      <c r="A427" s="199"/>
      <c r="B427" s="199"/>
      <c r="C427" s="206"/>
      <c r="D427" s="202"/>
      <c r="E427" s="207"/>
    </row>
    <row r="428" spans="1:5" x14ac:dyDescent="0.35">
      <c r="A428" s="199"/>
      <c r="B428" s="199"/>
      <c r="C428" s="206"/>
      <c r="D428" s="202"/>
      <c r="E428" s="207"/>
    </row>
    <row r="429" spans="1:5" x14ac:dyDescent="0.35">
      <c r="A429" s="199"/>
      <c r="B429" s="199"/>
      <c r="C429" s="206"/>
      <c r="D429" s="202"/>
      <c r="E429" s="207"/>
    </row>
    <row r="430" spans="1:5" x14ac:dyDescent="0.35">
      <c r="A430" s="199"/>
      <c r="B430" s="199"/>
      <c r="C430" s="206"/>
      <c r="D430" s="202"/>
      <c r="E430" s="207"/>
    </row>
    <row r="431" spans="1:5" x14ac:dyDescent="0.35">
      <c r="A431" s="199"/>
      <c r="B431" s="199"/>
      <c r="C431" s="206"/>
      <c r="D431" s="202"/>
      <c r="E431" s="202"/>
    </row>
    <row r="432" spans="1:5" x14ac:dyDescent="0.35">
      <c r="A432" s="199"/>
      <c r="B432" s="199"/>
      <c r="C432" s="206"/>
      <c r="D432" s="202"/>
      <c r="E432" s="202"/>
    </row>
    <row r="433" spans="1:5" x14ac:dyDescent="0.35">
      <c r="A433" s="199"/>
      <c r="B433" s="199"/>
      <c r="C433" s="206"/>
      <c r="D433" s="202"/>
      <c r="E433" s="207"/>
    </row>
    <row r="434" spans="1:5" x14ac:dyDescent="0.35">
      <c r="A434" s="199"/>
      <c r="B434" s="199"/>
      <c r="C434" s="206"/>
      <c r="D434" s="202"/>
      <c r="E434" s="202"/>
    </row>
    <row r="435" spans="1:5" x14ac:dyDescent="0.35">
      <c r="A435" s="199"/>
      <c r="B435" s="199"/>
      <c r="C435" s="206"/>
      <c r="D435" s="202"/>
      <c r="E435" s="202"/>
    </row>
    <row r="436" spans="1:5" x14ac:dyDescent="0.35">
      <c r="A436" s="199"/>
      <c r="B436" s="199"/>
      <c r="C436" s="206"/>
      <c r="D436" s="202"/>
      <c r="E436" s="207"/>
    </row>
    <row r="437" spans="1:5" x14ac:dyDescent="0.35">
      <c r="A437" s="199"/>
      <c r="B437" s="199"/>
      <c r="C437" s="206"/>
      <c r="D437" s="202"/>
      <c r="E437" s="207"/>
    </row>
    <row r="438" spans="1:5" x14ac:dyDescent="0.35">
      <c r="A438" s="199"/>
      <c r="B438" s="199"/>
      <c r="C438" s="206"/>
      <c r="D438" s="202"/>
      <c r="E438" s="207"/>
    </row>
    <row r="439" spans="1:5" x14ac:dyDescent="0.35">
      <c r="A439" s="199"/>
      <c r="B439" s="199"/>
      <c r="C439" s="206"/>
      <c r="D439" s="202"/>
      <c r="E439" s="207"/>
    </row>
    <row r="440" spans="1:5" x14ac:dyDescent="0.35">
      <c r="A440" s="199"/>
      <c r="B440" s="199"/>
      <c r="C440" s="206"/>
      <c r="D440" s="202"/>
      <c r="E440" s="207"/>
    </row>
    <row r="441" spans="1:5" x14ac:dyDescent="0.35">
      <c r="A441" s="199"/>
      <c r="B441" s="199"/>
      <c r="C441" s="206"/>
      <c r="D441" s="202"/>
      <c r="E441" s="207"/>
    </row>
    <row r="442" spans="1:5" x14ac:dyDescent="0.35">
      <c r="A442" s="199"/>
      <c r="B442" s="199"/>
      <c r="C442" s="206"/>
      <c r="D442" s="202"/>
      <c r="E442" s="207"/>
    </row>
    <row r="443" spans="1:5" x14ac:dyDescent="0.35">
      <c r="A443" s="199"/>
      <c r="B443" s="199"/>
      <c r="C443" s="206"/>
      <c r="D443" s="202"/>
      <c r="E443" s="207"/>
    </row>
    <row r="444" spans="1:5" x14ac:dyDescent="0.35">
      <c r="A444" s="199"/>
      <c r="B444" s="199"/>
      <c r="C444" s="206"/>
      <c r="D444" s="202"/>
      <c r="E444" s="207"/>
    </row>
    <row r="445" spans="1:5" x14ac:dyDescent="0.35">
      <c r="A445" s="199"/>
      <c r="B445" s="199"/>
      <c r="C445" s="206"/>
      <c r="D445" s="202"/>
      <c r="E445" s="202"/>
    </row>
    <row r="446" spans="1:5" x14ac:dyDescent="0.35">
      <c r="A446" s="199"/>
      <c r="B446" s="199"/>
      <c r="C446" s="206"/>
      <c r="D446" s="202"/>
      <c r="E446" s="207"/>
    </row>
    <row r="447" spans="1:5" x14ac:dyDescent="0.35">
      <c r="A447" s="199"/>
      <c r="B447" s="199"/>
      <c r="C447" s="206"/>
      <c r="D447" s="202"/>
      <c r="E447" s="202"/>
    </row>
    <row r="448" spans="1:5" x14ac:dyDescent="0.35">
      <c r="A448" s="199"/>
      <c r="B448" s="199"/>
      <c r="C448" s="206"/>
      <c r="D448" s="202"/>
      <c r="E448" s="207"/>
    </row>
    <row r="449" spans="1:5" x14ac:dyDescent="0.35">
      <c r="A449" s="199"/>
      <c r="B449" s="199"/>
      <c r="C449" s="206"/>
      <c r="D449" s="202"/>
      <c r="E449" s="207"/>
    </row>
    <row r="450" spans="1:5" x14ac:dyDescent="0.35">
      <c r="A450" s="199"/>
      <c r="B450" s="199"/>
      <c r="C450" s="206"/>
      <c r="D450" s="202"/>
      <c r="E450" s="207"/>
    </row>
    <row r="451" spans="1:5" x14ac:dyDescent="0.35">
      <c r="A451" s="199"/>
      <c r="B451" s="199"/>
      <c r="C451" s="206"/>
      <c r="D451" s="202"/>
      <c r="E451" s="207"/>
    </row>
    <row r="452" spans="1:5" x14ac:dyDescent="0.35">
      <c r="A452" s="199"/>
      <c r="B452" s="199"/>
      <c r="C452" s="206"/>
      <c r="D452" s="202"/>
      <c r="E452" s="207"/>
    </row>
    <row r="453" spans="1:5" x14ac:dyDescent="0.35">
      <c r="A453" s="199"/>
      <c r="B453" s="199"/>
      <c r="C453" s="206"/>
      <c r="D453" s="202"/>
      <c r="E453" s="207"/>
    </row>
    <row r="454" spans="1:5" x14ac:dyDescent="0.35">
      <c r="A454" s="199"/>
      <c r="B454" s="199"/>
      <c r="C454" s="206"/>
      <c r="D454" s="202"/>
      <c r="E454" s="207"/>
    </row>
    <row r="455" spans="1:5" x14ac:dyDescent="0.35">
      <c r="A455" s="199"/>
      <c r="B455" s="199"/>
      <c r="C455" s="206"/>
      <c r="D455" s="202"/>
      <c r="E455" s="207"/>
    </row>
    <row r="456" spans="1:5" x14ac:dyDescent="0.35">
      <c r="A456" s="199"/>
      <c r="B456" s="199"/>
      <c r="C456" s="206"/>
      <c r="D456" s="202"/>
      <c r="E456" s="207"/>
    </row>
    <row r="457" spans="1:5" x14ac:dyDescent="0.35">
      <c r="A457" s="199"/>
      <c r="B457" s="199"/>
      <c r="C457" s="206"/>
      <c r="D457" s="202"/>
      <c r="E457" s="207"/>
    </row>
    <row r="458" spans="1:5" x14ac:dyDescent="0.35">
      <c r="A458" s="199"/>
      <c r="B458" s="199"/>
      <c r="C458" s="206"/>
      <c r="D458" s="202"/>
      <c r="E458" s="207"/>
    </row>
    <row r="459" spans="1:5" x14ac:dyDescent="0.35">
      <c r="A459" s="199"/>
      <c r="B459" s="199"/>
      <c r="C459" s="206"/>
      <c r="D459" s="202"/>
      <c r="E459" s="207"/>
    </row>
    <row r="460" spans="1:5" x14ac:dyDescent="0.35">
      <c r="A460" s="199"/>
      <c r="B460" s="199"/>
      <c r="C460" s="206"/>
      <c r="D460" s="202"/>
      <c r="E460" s="207"/>
    </row>
    <row r="461" spans="1:5" x14ac:dyDescent="0.35">
      <c r="A461" s="199"/>
      <c r="B461" s="199"/>
      <c r="C461" s="206"/>
      <c r="D461" s="202"/>
      <c r="E461" s="207"/>
    </row>
    <row r="462" spans="1:5" x14ac:dyDescent="0.35">
      <c r="A462" s="199"/>
      <c r="B462" s="199"/>
      <c r="C462" s="206"/>
      <c r="D462" s="202"/>
      <c r="E462" s="207"/>
    </row>
    <row r="463" spans="1:5" x14ac:dyDescent="0.35">
      <c r="A463" s="199"/>
      <c r="B463" s="199"/>
      <c r="C463" s="206"/>
      <c r="D463" s="202"/>
      <c r="E463" s="207"/>
    </row>
    <row r="464" spans="1:5" x14ac:dyDescent="0.35">
      <c r="A464" s="199"/>
      <c r="B464" s="199"/>
      <c r="C464" s="206"/>
      <c r="D464" s="202"/>
      <c r="E464" s="207"/>
    </row>
    <row r="465" spans="1:5" x14ac:dyDescent="0.35">
      <c r="A465" s="199"/>
      <c r="B465" s="199"/>
      <c r="C465" s="206"/>
      <c r="D465" s="202"/>
      <c r="E465" s="207"/>
    </row>
    <row r="466" spans="1:5" x14ac:dyDescent="0.35">
      <c r="A466" s="199"/>
      <c r="B466" s="199"/>
      <c r="C466" s="206"/>
      <c r="D466" s="202"/>
      <c r="E466" s="207"/>
    </row>
    <row r="467" spans="1:5" x14ac:dyDescent="0.35">
      <c r="A467" s="199"/>
      <c r="B467" s="199"/>
      <c r="C467" s="206"/>
      <c r="D467" s="202"/>
      <c r="E467" s="207"/>
    </row>
    <row r="468" spans="1:5" x14ac:dyDescent="0.35">
      <c r="A468" s="199"/>
      <c r="B468" s="199"/>
      <c r="C468" s="206"/>
      <c r="D468" s="202"/>
      <c r="E468" s="207"/>
    </row>
    <row r="469" spans="1:5" x14ac:dyDescent="0.35">
      <c r="A469" s="199"/>
      <c r="B469" s="199"/>
      <c r="C469" s="206"/>
      <c r="D469" s="202"/>
      <c r="E469" s="207"/>
    </row>
    <row r="470" spans="1:5" x14ac:dyDescent="0.35">
      <c r="A470" s="199"/>
      <c r="B470" s="199"/>
      <c r="C470" s="206"/>
      <c r="D470" s="202"/>
      <c r="E470" s="207"/>
    </row>
    <row r="471" spans="1:5" x14ac:dyDescent="0.35">
      <c r="A471" s="199"/>
      <c r="B471" s="199"/>
      <c r="C471" s="206"/>
      <c r="D471" s="202"/>
      <c r="E471" s="207"/>
    </row>
    <row r="472" spans="1:5" x14ac:dyDescent="0.35">
      <c r="A472" s="199"/>
      <c r="B472" s="199"/>
      <c r="C472" s="206"/>
      <c r="D472" s="202"/>
      <c r="E472" s="207"/>
    </row>
    <row r="473" spans="1:5" x14ac:dyDescent="0.35">
      <c r="A473" s="199"/>
      <c r="B473" s="199"/>
      <c r="C473" s="206"/>
      <c r="D473" s="202"/>
      <c r="E473" s="207"/>
    </row>
    <row r="474" spans="1:5" x14ac:dyDescent="0.35">
      <c r="A474" s="199"/>
      <c r="B474" s="199"/>
      <c r="C474" s="206"/>
      <c r="D474" s="202"/>
      <c r="E474" s="207"/>
    </row>
    <row r="475" spans="1:5" x14ac:dyDescent="0.35">
      <c r="A475" s="199"/>
      <c r="B475" s="199"/>
      <c r="C475" s="206"/>
      <c r="D475" s="202"/>
      <c r="E475" s="207"/>
    </row>
    <row r="476" spans="1:5" x14ac:dyDescent="0.35">
      <c r="A476" s="199"/>
      <c r="B476" s="199"/>
      <c r="C476" s="206"/>
      <c r="D476" s="202"/>
      <c r="E476" s="207"/>
    </row>
    <row r="477" spans="1:5" x14ac:dyDescent="0.35">
      <c r="A477" s="199"/>
      <c r="B477" s="199"/>
      <c r="C477" s="206"/>
      <c r="D477" s="202"/>
      <c r="E477" s="207"/>
    </row>
    <row r="478" spans="1:5" x14ac:dyDescent="0.35">
      <c r="A478" s="199"/>
      <c r="B478" s="199"/>
      <c r="C478" s="206"/>
      <c r="D478" s="202"/>
      <c r="E478" s="207"/>
    </row>
    <row r="479" spans="1:5" x14ac:dyDescent="0.35">
      <c r="A479" s="199"/>
      <c r="B479" s="199"/>
      <c r="C479" s="206"/>
      <c r="D479" s="202"/>
      <c r="E479" s="207"/>
    </row>
    <row r="480" spans="1:5" x14ac:dyDescent="0.35">
      <c r="A480" s="199"/>
      <c r="B480" s="199"/>
      <c r="C480" s="206"/>
      <c r="D480" s="202"/>
      <c r="E480" s="207"/>
    </row>
    <row r="481" spans="1:5" x14ac:dyDescent="0.35">
      <c r="A481" s="199"/>
      <c r="B481" s="199"/>
      <c r="C481" s="206"/>
      <c r="D481" s="202"/>
      <c r="E481" s="207"/>
    </row>
    <row r="482" spans="1:5" x14ac:dyDescent="0.35">
      <c r="A482" s="199"/>
      <c r="B482" s="199"/>
      <c r="C482" s="206"/>
      <c r="D482" s="202"/>
      <c r="E482" s="207"/>
    </row>
    <row r="483" spans="1:5" x14ac:dyDescent="0.35">
      <c r="A483" s="199"/>
      <c r="B483" s="199"/>
      <c r="C483" s="206"/>
      <c r="D483" s="202"/>
      <c r="E483" s="207"/>
    </row>
    <row r="484" spans="1:5" x14ac:dyDescent="0.35">
      <c r="A484" s="199"/>
      <c r="B484" s="199"/>
      <c r="C484" s="206"/>
      <c r="D484" s="202"/>
      <c r="E484" s="207"/>
    </row>
    <row r="485" spans="1:5" x14ac:dyDescent="0.35">
      <c r="A485" s="199"/>
      <c r="B485" s="199"/>
      <c r="C485" s="206"/>
      <c r="D485" s="202"/>
      <c r="E485" s="207"/>
    </row>
    <row r="486" spans="1:5" x14ac:dyDescent="0.35">
      <c r="A486" s="199"/>
      <c r="B486" s="199"/>
      <c r="C486" s="206"/>
      <c r="D486" s="202"/>
      <c r="E486" s="207"/>
    </row>
    <row r="487" spans="1:5" x14ac:dyDescent="0.35">
      <c r="A487" s="199"/>
      <c r="B487" s="199"/>
      <c r="C487" s="206"/>
      <c r="D487" s="202"/>
      <c r="E487" s="207"/>
    </row>
    <row r="488" spans="1:5" x14ac:dyDescent="0.35">
      <c r="A488" s="199"/>
      <c r="B488" s="199"/>
      <c r="C488" s="206"/>
      <c r="D488" s="202"/>
      <c r="E488" s="207"/>
    </row>
    <row r="489" spans="1:5" x14ac:dyDescent="0.35">
      <c r="A489" s="199"/>
      <c r="B489" s="199"/>
      <c r="C489" s="206"/>
      <c r="D489" s="202"/>
      <c r="E489" s="207"/>
    </row>
    <row r="490" spans="1:5" x14ac:dyDescent="0.35">
      <c r="A490" s="199"/>
      <c r="B490" s="199"/>
      <c r="C490" s="206"/>
      <c r="D490" s="202"/>
      <c r="E490" s="207"/>
    </row>
    <row r="491" spans="1:5" x14ac:dyDescent="0.35">
      <c r="A491" s="199"/>
      <c r="B491" s="199"/>
      <c r="C491" s="206"/>
      <c r="D491" s="202"/>
      <c r="E491" s="207"/>
    </row>
    <row r="492" spans="1:5" x14ac:dyDescent="0.35">
      <c r="A492" s="199"/>
      <c r="B492" s="199"/>
      <c r="C492" s="206"/>
      <c r="D492" s="202"/>
      <c r="E492" s="207"/>
    </row>
    <row r="493" spans="1:5" x14ac:dyDescent="0.35">
      <c r="A493" s="199"/>
      <c r="B493" s="199"/>
      <c r="C493" s="206"/>
      <c r="D493" s="202"/>
      <c r="E493" s="207"/>
    </row>
    <row r="494" spans="1:5" x14ac:dyDescent="0.35">
      <c r="A494" s="199"/>
      <c r="B494" s="199"/>
      <c r="C494" s="206"/>
      <c r="D494" s="202"/>
      <c r="E494" s="207"/>
    </row>
    <row r="495" spans="1:5" x14ac:dyDescent="0.35">
      <c r="A495" s="199"/>
      <c r="B495" s="199"/>
      <c r="C495" s="206"/>
      <c r="D495" s="202"/>
      <c r="E495" s="207"/>
    </row>
    <row r="496" spans="1:5" x14ac:dyDescent="0.35">
      <c r="A496" s="199"/>
      <c r="B496" s="199"/>
      <c r="C496" s="206"/>
      <c r="D496" s="202"/>
      <c r="E496" s="207"/>
    </row>
    <row r="497" spans="1:5" x14ac:dyDescent="0.35">
      <c r="A497" s="199"/>
      <c r="B497" s="199"/>
      <c r="C497" s="206"/>
      <c r="D497" s="202"/>
      <c r="E497" s="207"/>
    </row>
    <row r="498" spans="1:5" x14ac:dyDescent="0.35">
      <c r="A498" s="199"/>
      <c r="B498" s="199"/>
      <c r="C498" s="206"/>
      <c r="D498" s="202"/>
      <c r="E498" s="207"/>
    </row>
    <row r="499" spans="1:5" x14ac:dyDescent="0.35">
      <c r="A499" s="199"/>
      <c r="B499" s="199"/>
      <c r="C499" s="206"/>
      <c r="D499" s="202"/>
      <c r="E499" s="207"/>
    </row>
    <row r="500" spans="1:5" x14ac:dyDescent="0.35">
      <c r="A500" s="199"/>
      <c r="B500" s="199"/>
      <c r="C500" s="206"/>
      <c r="D500" s="202"/>
      <c r="E500" s="207"/>
    </row>
    <row r="501" spans="1:5" x14ac:dyDescent="0.35">
      <c r="A501" s="199"/>
      <c r="B501" s="199"/>
      <c r="C501" s="206"/>
      <c r="D501" s="202"/>
      <c r="E501" s="207"/>
    </row>
    <row r="502" spans="1:5" x14ac:dyDescent="0.35">
      <c r="A502" s="199"/>
      <c r="B502" s="199"/>
      <c r="C502" s="206"/>
      <c r="D502" s="202"/>
      <c r="E502" s="207"/>
    </row>
    <row r="503" spans="1:5" x14ac:dyDescent="0.35">
      <c r="A503" s="199"/>
      <c r="B503" s="199"/>
      <c r="C503" s="206"/>
      <c r="D503" s="202"/>
      <c r="E503" s="207"/>
    </row>
    <row r="504" spans="1:5" x14ac:dyDescent="0.35">
      <c r="A504" s="199"/>
      <c r="B504" s="199"/>
      <c r="C504" s="206"/>
      <c r="D504" s="202"/>
      <c r="E504" s="207"/>
    </row>
    <row r="505" spans="1:5" x14ac:dyDescent="0.35">
      <c r="A505" s="199"/>
      <c r="B505" s="199"/>
      <c r="C505" s="206"/>
      <c r="D505" s="202"/>
      <c r="E505" s="207"/>
    </row>
    <row r="506" spans="1:5" x14ac:dyDescent="0.35">
      <c r="A506" s="199"/>
      <c r="B506" s="199"/>
      <c r="C506" s="206"/>
      <c r="D506" s="202"/>
      <c r="E506" s="207"/>
    </row>
    <row r="507" spans="1:5" x14ac:dyDescent="0.35">
      <c r="A507" s="199"/>
      <c r="B507" s="199"/>
      <c r="C507" s="206"/>
      <c r="D507" s="202"/>
      <c r="E507" s="207"/>
    </row>
    <row r="508" spans="1:5" x14ac:dyDescent="0.35">
      <c r="A508" s="199"/>
      <c r="B508" s="199"/>
      <c r="C508" s="206"/>
      <c r="D508" s="202"/>
      <c r="E508" s="207"/>
    </row>
    <row r="509" spans="1:5" x14ac:dyDescent="0.35">
      <c r="A509" s="199"/>
      <c r="B509" s="199"/>
      <c r="C509" s="206"/>
      <c r="D509" s="202"/>
      <c r="E509" s="207"/>
    </row>
    <row r="510" spans="1:5" x14ac:dyDescent="0.35">
      <c r="A510" s="199"/>
      <c r="B510" s="199"/>
      <c r="C510" s="206"/>
      <c r="D510" s="202"/>
      <c r="E510" s="207"/>
    </row>
    <row r="511" spans="1:5" x14ac:dyDescent="0.35">
      <c r="A511" s="199"/>
      <c r="B511" s="199"/>
      <c r="C511" s="206"/>
      <c r="D511" s="202"/>
      <c r="E511" s="207"/>
    </row>
    <row r="512" spans="1:5" x14ac:dyDescent="0.35">
      <c r="A512" s="199"/>
      <c r="B512" s="199"/>
      <c r="C512" s="206"/>
      <c r="D512" s="202"/>
      <c r="E512" s="207"/>
    </row>
    <row r="513" spans="1:5" x14ac:dyDescent="0.35">
      <c r="A513" s="199"/>
      <c r="B513" s="199"/>
      <c r="C513" s="206"/>
      <c r="D513" s="202"/>
      <c r="E513" s="202"/>
    </row>
    <row r="514" spans="1:5" x14ac:dyDescent="0.35">
      <c r="A514" s="199"/>
      <c r="B514" s="199"/>
      <c r="C514" s="206"/>
      <c r="D514" s="202"/>
      <c r="E514" s="207"/>
    </row>
    <row r="515" spans="1:5" x14ac:dyDescent="0.35">
      <c r="A515" s="199"/>
      <c r="B515" s="199"/>
      <c r="C515" s="206"/>
      <c r="D515" s="202"/>
      <c r="E515" s="207"/>
    </row>
    <row r="516" spans="1:5" x14ac:dyDescent="0.35">
      <c r="A516" s="199"/>
      <c r="B516" s="199"/>
      <c r="C516" s="206"/>
      <c r="D516" s="202"/>
      <c r="E516" s="207"/>
    </row>
    <row r="517" spans="1:5" x14ac:dyDescent="0.35">
      <c r="A517" s="199"/>
      <c r="B517" s="199"/>
      <c r="C517" s="206"/>
      <c r="D517" s="202"/>
      <c r="E517" s="207"/>
    </row>
    <row r="518" spans="1:5" x14ac:dyDescent="0.35">
      <c r="A518" s="199"/>
      <c r="B518" s="199"/>
      <c r="C518" s="206"/>
      <c r="D518" s="202"/>
      <c r="E518" s="207"/>
    </row>
    <row r="519" spans="1:5" x14ac:dyDescent="0.35">
      <c r="A519" s="199"/>
      <c r="B519" s="199"/>
      <c r="C519" s="206"/>
      <c r="D519" s="202"/>
      <c r="E519" s="207"/>
    </row>
    <row r="520" spans="1:5" x14ac:dyDescent="0.35">
      <c r="A520" s="199"/>
      <c r="B520" s="199"/>
      <c r="C520" s="206"/>
      <c r="D520" s="202"/>
      <c r="E520" s="207"/>
    </row>
    <row r="521" spans="1:5" x14ac:dyDescent="0.35">
      <c r="A521" s="199"/>
      <c r="B521" s="199"/>
      <c r="C521" s="206"/>
      <c r="D521" s="202"/>
      <c r="E521" s="207"/>
    </row>
    <row r="522" spans="1:5" x14ac:dyDescent="0.35">
      <c r="A522" s="199"/>
      <c r="B522" s="199"/>
      <c r="C522" s="206"/>
      <c r="D522" s="202"/>
      <c r="E522" s="207"/>
    </row>
    <row r="523" spans="1:5" x14ac:dyDescent="0.35">
      <c r="A523" s="199"/>
      <c r="B523" s="199"/>
      <c r="C523" s="206"/>
      <c r="D523" s="202"/>
      <c r="E523" s="207"/>
    </row>
    <row r="524" spans="1:5" x14ac:dyDescent="0.35">
      <c r="A524" s="199"/>
      <c r="B524" s="199"/>
      <c r="C524" s="206"/>
      <c r="D524" s="202"/>
      <c r="E524" s="207"/>
    </row>
    <row r="525" spans="1:5" x14ac:dyDescent="0.35">
      <c r="A525" s="199"/>
      <c r="B525" s="199"/>
      <c r="C525" s="206"/>
      <c r="D525" s="202"/>
      <c r="E525" s="207"/>
    </row>
    <row r="526" spans="1:5" x14ac:dyDescent="0.35">
      <c r="A526" s="199"/>
      <c r="B526" s="199"/>
      <c r="C526" s="206"/>
      <c r="D526" s="202"/>
      <c r="E526" s="207"/>
    </row>
    <row r="527" spans="1:5" x14ac:dyDescent="0.35">
      <c r="A527" s="199"/>
      <c r="B527" s="199"/>
      <c r="C527" s="206"/>
      <c r="D527" s="202"/>
      <c r="E527" s="207"/>
    </row>
    <row r="528" spans="1:5" x14ac:dyDescent="0.35">
      <c r="A528" s="199"/>
      <c r="B528" s="199"/>
      <c r="C528" s="206"/>
      <c r="D528" s="202"/>
      <c r="E528" s="207"/>
    </row>
    <row r="529" spans="1:5" x14ac:dyDescent="0.35">
      <c r="A529" s="199"/>
      <c r="B529" s="199"/>
      <c r="C529" s="206"/>
      <c r="D529" s="202"/>
      <c r="E529" s="207"/>
    </row>
    <row r="530" spans="1:5" x14ac:dyDescent="0.35">
      <c r="A530" s="199"/>
      <c r="B530" s="199"/>
      <c r="C530" s="206"/>
      <c r="D530" s="202"/>
      <c r="E530" s="207"/>
    </row>
    <row r="531" spans="1:5" x14ac:dyDescent="0.35">
      <c r="A531" s="199"/>
      <c r="B531" s="199"/>
      <c r="C531" s="206"/>
      <c r="D531" s="202"/>
      <c r="E531" s="207"/>
    </row>
    <row r="532" spans="1:5" x14ac:dyDescent="0.35">
      <c r="A532" s="199"/>
      <c r="B532" s="199"/>
      <c r="C532" s="206"/>
      <c r="D532" s="202"/>
      <c r="E532" s="207"/>
    </row>
    <row r="533" spans="1:5" x14ac:dyDescent="0.35">
      <c r="A533" s="199"/>
      <c r="B533" s="199"/>
      <c r="C533" s="206"/>
      <c r="D533" s="202"/>
      <c r="E533" s="207"/>
    </row>
    <row r="534" spans="1:5" x14ac:dyDescent="0.35">
      <c r="A534" s="199"/>
      <c r="B534" s="199"/>
      <c r="C534" s="206"/>
      <c r="D534" s="202"/>
      <c r="E534" s="207"/>
    </row>
    <row r="535" spans="1:5" x14ac:dyDescent="0.35">
      <c r="A535" s="199"/>
      <c r="B535" s="199"/>
      <c r="C535" s="206"/>
      <c r="D535" s="202"/>
      <c r="E535" s="207"/>
    </row>
    <row r="536" spans="1:5" x14ac:dyDescent="0.35">
      <c r="A536" s="199"/>
      <c r="B536" s="199"/>
      <c r="C536" s="206"/>
      <c r="D536" s="202"/>
      <c r="E536" s="207"/>
    </row>
    <row r="537" spans="1:5" x14ac:dyDescent="0.35">
      <c r="A537" s="199"/>
      <c r="B537" s="199"/>
      <c r="C537" s="206"/>
      <c r="D537" s="202"/>
      <c r="E537" s="207"/>
    </row>
    <row r="538" spans="1:5" x14ac:dyDescent="0.35">
      <c r="A538" s="199"/>
      <c r="B538" s="199"/>
      <c r="C538" s="206"/>
      <c r="D538" s="202"/>
      <c r="E538" s="207"/>
    </row>
    <row r="539" spans="1:5" x14ac:dyDescent="0.35">
      <c r="A539" s="199"/>
      <c r="B539" s="199"/>
      <c r="C539" s="206"/>
      <c r="D539" s="202"/>
      <c r="E539" s="207"/>
    </row>
    <row r="540" spans="1:5" x14ac:dyDescent="0.35">
      <c r="A540" s="199"/>
      <c r="B540" s="199"/>
      <c r="C540" s="206"/>
      <c r="D540" s="202"/>
      <c r="E540" s="207"/>
    </row>
    <row r="541" spans="1:5" x14ac:dyDescent="0.35">
      <c r="A541" s="199"/>
      <c r="B541" s="199"/>
      <c r="C541" s="206"/>
      <c r="D541" s="202"/>
      <c r="E541" s="207"/>
    </row>
    <row r="542" spans="1:5" x14ac:dyDescent="0.35">
      <c r="A542" s="199"/>
      <c r="B542" s="199"/>
      <c r="C542" s="206"/>
      <c r="D542" s="202"/>
      <c r="E542" s="207"/>
    </row>
    <row r="543" spans="1:5" x14ac:dyDescent="0.35">
      <c r="A543" s="199"/>
      <c r="B543" s="199"/>
      <c r="C543" s="206"/>
      <c r="D543" s="202"/>
      <c r="E543" s="207"/>
    </row>
    <row r="544" spans="1:5" x14ac:dyDescent="0.35">
      <c r="A544" s="199"/>
      <c r="B544" s="199"/>
      <c r="C544" s="206"/>
      <c r="D544" s="202"/>
      <c r="E544" s="207"/>
    </row>
    <row r="545" spans="1:5" x14ac:dyDescent="0.35">
      <c r="A545" s="199"/>
      <c r="B545" s="199"/>
      <c r="C545" s="206"/>
      <c r="D545" s="202"/>
      <c r="E545" s="207"/>
    </row>
    <row r="546" spans="1:5" x14ac:dyDescent="0.35">
      <c r="A546" s="199"/>
      <c r="B546" s="199"/>
      <c r="C546" s="206"/>
      <c r="D546" s="202"/>
      <c r="E546" s="207"/>
    </row>
    <row r="547" spans="1:5" x14ac:dyDescent="0.35">
      <c r="A547" s="199"/>
      <c r="B547" s="199"/>
      <c r="C547" s="206"/>
      <c r="D547" s="202"/>
      <c r="E547" s="207"/>
    </row>
    <row r="548" spans="1:5" x14ac:dyDescent="0.35">
      <c r="A548" s="199"/>
      <c r="B548" s="199"/>
      <c r="C548" s="206"/>
      <c r="D548" s="202"/>
      <c r="E548" s="207"/>
    </row>
    <row r="549" spans="1:5" x14ac:dyDescent="0.35">
      <c r="A549" s="199"/>
      <c r="B549" s="199"/>
      <c r="C549" s="206"/>
      <c r="D549" s="202"/>
      <c r="E549" s="207"/>
    </row>
    <row r="550" spans="1:5" x14ac:dyDescent="0.35">
      <c r="A550" s="199"/>
      <c r="B550" s="199"/>
      <c r="C550" s="206"/>
      <c r="D550" s="202"/>
      <c r="E550" s="207"/>
    </row>
    <row r="551" spans="1:5" x14ac:dyDescent="0.35">
      <c r="A551" s="199"/>
      <c r="B551" s="199"/>
      <c r="C551" s="206"/>
      <c r="D551" s="202"/>
      <c r="E551" s="207"/>
    </row>
    <row r="552" spans="1:5" x14ac:dyDescent="0.35">
      <c r="A552" s="199"/>
      <c r="B552" s="199"/>
      <c r="C552" s="206"/>
      <c r="D552" s="202"/>
      <c r="E552" s="207"/>
    </row>
    <row r="553" spans="1:5" x14ac:dyDescent="0.35">
      <c r="A553" s="199"/>
      <c r="B553" s="199"/>
      <c r="C553" s="206"/>
      <c r="D553" s="202"/>
      <c r="E553" s="207"/>
    </row>
    <row r="554" spans="1:5" x14ac:dyDescent="0.35">
      <c r="A554" s="199"/>
      <c r="B554" s="199"/>
      <c r="C554" s="206"/>
      <c r="D554" s="202"/>
      <c r="E554" s="207"/>
    </row>
    <row r="555" spans="1:5" x14ac:dyDescent="0.35">
      <c r="A555" s="199"/>
      <c r="B555" s="199"/>
      <c r="C555" s="206"/>
      <c r="D555" s="202"/>
      <c r="E555" s="207"/>
    </row>
    <row r="556" spans="1:5" x14ac:dyDescent="0.35">
      <c r="A556" s="199"/>
      <c r="B556" s="199"/>
      <c r="C556" s="206"/>
      <c r="D556" s="202"/>
      <c r="E556" s="207"/>
    </row>
    <row r="557" spans="1:5" x14ac:dyDescent="0.35">
      <c r="A557" s="199"/>
      <c r="B557" s="199"/>
      <c r="C557" s="206"/>
      <c r="D557" s="202"/>
      <c r="E557" s="207"/>
    </row>
    <row r="558" spans="1:5" x14ac:dyDescent="0.35">
      <c r="A558" s="199"/>
      <c r="B558" s="199"/>
      <c r="C558" s="206"/>
      <c r="D558" s="202"/>
      <c r="E558" s="207"/>
    </row>
    <row r="559" spans="1:5" x14ac:dyDescent="0.35">
      <c r="A559" s="199"/>
      <c r="B559" s="199"/>
      <c r="C559" s="206"/>
      <c r="D559" s="202"/>
      <c r="E559" s="207"/>
    </row>
    <row r="560" spans="1:5" x14ac:dyDescent="0.35">
      <c r="A560" s="199"/>
      <c r="B560" s="199"/>
      <c r="C560" s="206"/>
      <c r="D560" s="202"/>
      <c r="E560" s="207"/>
    </row>
    <row r="561" spans="1:5" x14ac:dyDescent="0.35">
      <c r="A561" s="199"/>
      <c r="B561" s="199"/>
      <c r="C561" s="206"/>
      <c r="D561" s="202"/>
      <c r="E561" s="207"/>
    </row>
    <row r="562" spans="1:5" x14ac:dyDescent="0.35">
      <c r="A562" s="199"/>
      <c r="B562" s="199"/>
      <c r="C562" s="206"/>
      <c r="D562" s="202"/>
      <c r="E562" s="207"/>
    </row>
    <row r="563" spans="1:5" x14ac:dyDescent="0.35">
      <c r="A563" s="199"/>
      <c r="B563" s="199"/>
      <c r="C563" s="206"/>
      <c r="D563" s="202"/>
      <c r="E563" s="207"/>
    </row>
    <row r="564" spans="1:5" x14ac:dyDescent="0.35">
      <c r="A564" s="199"/>
      <c r="B564" s="199"/>
      <c r="C564" s="206"/>
      <c r="D564" s="202"/>
      <c r="E564" s="207"/>
    </row>
    <row r="565" spans="1:5" x14ac:dyDescent="0.35">
      <c r="A565" s="199"/>
      <c r="B565" s="199"/>
      <c r="C565" s="206"/>
      <c r="D565" s="202"/>
      <c r="E565" s="207"/>
    </row>
    <row r="566" spans="1:5" x14ac:dyDescent="0.35">
      <c r="A566" s="199"/>
      <c r="B566" s="199"/>
      <c r="C566" s="206"/>
      <c r="D566" s="202"/>
      <c r="E566" s="207"/>
    </row>
    <row r="567" spans="1:5" x14ac:dyDescent="0.35">
      <c r="A567" s="199"/>
      <c r="B567" s="199"/>
      <c r="C567" s="206"/>
      <c r="D567" s="202"/>
      <c r="E567" s="207"/>
    </row>
    <row r="568" spans="1:5" x14ac:dyDescent="0.35">
      <c r="A568" s="199"/>
      <c r="B568" s="199"/>
      <c r="C568" s="206"/>
      <c r="D568" s="202"/>
      <c r="E568" s="207"/>
    </row>
    <row r="569" spans="1:5" x14ac:dyDescent="0.35">
      <c r="A569" s="199"/>
      <c r="B569" s="199"/>
      <c r="C569" s="206"/>
      <c r="D569" s="202"/>
      <c r="E569" s="207"/>
    </row>
    <row r="570" spans="1:5" x14ac:dyDescent="0.35">
      <c r="A570" s="199"/>
      <c r="B570" s="199"/>
      <c r="C570" s="206"/>
      <c r="D570" s="202"/>
      <c r="E570" s="202"/>
    </row>
    <row r="571" spans="1:5" x14ac:dyDescent="0.35">
      <c r="A571" s="199"/>
      <c r="B571" s="199"/>
      <c r="C571" s="206"/>
      <c r="D571" s="202"/>
      <c r="E571" s="207"/>
    </row>
    <row r="572" spans="1:5" x14ac:dyDescent="0.35">
      <c r="A572" s="199"/>
      <c r="B572" s="199"/>
      <c r="C572" s="206"/>
      <c r="D572" s="202"/>
      <c r="E572" s="207"/>
    </row>
    <row r="573" spans="1:5" x14ac:dyDescent="0.35">
      <c r="A573" s="199"/>
      <c r="B573" s="199"/>
      <c r="C573" s="206"/>
      <c r="D573" s="202"/>
      <c r="E573" s="207"/>
    </row>
    <row r="574" spans="1:5" x14ac:dyDescent="0.35">
      <c r="A574" s="199"/>
      <c r="B574" s="199"/>
      <c r="C574" s="206"/>
      <c r="D574" s="202"/>
      <c r="E574" s="207"/>
    </row>
    <row r="575" spans="1:5" x14ac:dyDescent="0.35">
      <c r="A575" s="199"/>
      <c r="B575" s="199"/>
      <c r="C575" s="206"/>
      <c r="D575" s="202"/>
      <c r="E575" s="207"/>
    </row>
    <row r="576" spans="1:5" x14ac:dyDescent="0.35">
      <c r="A576" s="199"/>
      <c r="B576" s="199"/>
      <c r="C576" s="206"/>
      <c r="D576" s="202"/>
      <c r="E576" s="202"/>
    </row>
    <row r="577" spans="1:5" x14ac:dyDescent="0.35">
      <c r="A577" s="199"/>
      <c r="B577" s="199"/>
      <c r="C577" s="206"/>
      <c r="D577" s="202"/>
      <c r="E577" s="207"/>
    </row>
    <row r="578" spans="1:5" x14ac:dyDescent="0.35">
      <c r="A578" s="199"/>
      <c r="B578" s="199"/>
      <c r="C578" s="206"/>
      <c r="D578" s="202"/>
      <c r="E578" s="202"/>
    </row>
    <row r="579" spans="1:5" x14ac:dyDescent="0.35">
      <c r="A579" s="199"/>
      <c r="B579" s="199"/>
      <c r="C579" s="206"/>
      <c r="D579" s="202"/>
      <c r="E579" s="207"/>
    </row>
    <row r="580" spans="1:5" x14ac:dyDescent="0.35">
      <c r="A580" s="199"/>
      <c r="B580" s="199"/>
      <c r="C580" s="206"/>
      <c r="D580" s="202"/>
      <c r="E580" s="207"/>
    </row>
    <row r="581" spans="1:5" x14ac:dyDescent="0.35">
      <c r="A581" s="199"/>
      <c r="B581" s="199"/>
      <c r="C581" s="206"/>
      <c r="D581" s="202"/>
      <c r="E581" s="207"/>
    </row>
    <row r="582" spans="1:5" x14ac:dyDescent="0.35">
      <c r="A582" s="199"/>
      <c r="B582" s="199"/>
      <c r="C582" s="206"/>
      <c r="D582" s="202"/>
      <c r="E582" s="202"/>
    </row>
    <row r="583" spans="1:5" x14ac:dyDescent="0.35">
      <c r="A583" s="199"/>
      <c r="B583" s="199"/>
      <c r="C583" s="206"/>
      <c r="D583" s="202"/>
      <c r="E583" s="207"/>
    </row>
    <row r="584" spans="1:5" x14ac:dyDescent="0.35">
      <c r="A584" s="199"/>
      <c r="B584" s="199"/>
      <c r="C584" s="206"/>
      <c r="D584" s="202"/>
      <c r="E584" s="207"/>
    </row>
    <row r="585" spans="1:5" x14ac:dyDescent="0.35">
      <c r="A585" s="199"/>
      <c r="B585" s="199"/>
      <c r="C585" s="206"/>
      <c r="D585" s="202"/>
      <c r="E585" s="202"/>
    </row>
    <row r="586" spans="1:5" x14ac:dyDescent="0.35">
      <c r="A586" s="199"/>
      <c r="B586" s="199"/>
      <c r="C586" s="206"/>
      <c r="D586" s="202"/>
      <c r="E586" s="207"/>
    </row>
    <row r="587" spans="1:5" x14ac:dyDescent="0.35">
      <c r="A587" s="199"/>
      <c r="B587" s="199"/>
      <c r="C587" s="206"/>
      <c r="D587" s="202"/>
      <c r="E587" s="207"/>
    </row>
    <row r="588" spans="1:5" x14ac:dyDescent="0.35">
      <c r="A588" s="199"/>
      <c r="B588" s="199"/>
      <c r="C588" s="206"/>
      <c r="D588" s="202"/>
      <c r="E588" s="207"/>
    </row>
    <row r="589" spans="1:5" x14ac:dyDescent="0.35">
      <c r="A589" s="199"/>
      <c r="B589" s="199"/>
      <c r="C589" s="206"/>
      <c r="D589" s="202"/>
      <c r="E589" s="207"/>
    </row>
    <row r="590" spans="1:5" x14ac:dyDescent="0.35">
      <c r="A590" s="199"/>
      <c r="B590" s="199"/>
      <c r="C590" s="206"/>
      <c r="D590" s="202"/>
      <c r="E590" s="207"/>
    </row>
    <row r="591" spans="1:5" x14ac:dyDescent="0.35">
      <c r="A591" s="199"/>
      <c r="B591" s="199"/>
      <c r="C591" s="206"/>
      <c r="D591" s="202"/>
      <c r="E591" s="207"/>
    </row>
    <row r="592" spans="1:5" x14ac:dyDescent="0.35">
      <c r="A592" s="199"/>
      <c r="B592" s="199"/>
      <c r="C592" s="206"/>
      <c r="D592" s="202"/>
      <c r="E592" s="207"/>
    </row>
    <row r="593" spans="1:5" x14ac:dyDescent="0.35">
      <c r="A593" s="199"/>
      <c r="B593" s="199"/>
      <c r="C593" s="206"/>
      <c r="D593" s="202"/>
      <c r="E593" s="202"/>
    </row>
    <row r="594" spans="1:5" x14ac:dyDescent="0.35">
      <c r="A594" s="199"/>
      <c r="B594" s="199"/>
      <c r="C594" s="206"/>
      <c r="D594" s="202"/>
      <c r="E594" s="207"/>
    </row>
    <row r="595" spans="1:5" x14ac:dyDescent="0.35">
      <c r="A595" s="199"/>
      <c r="B595" s="199"/>
      <c r="C595" s="206"/>
      <c r="D595" s="202"/>
      <c r="E595" s="207"/>
    </row>
    <row r="596" spans="1:5" x14ac:dyDescent="0.35">
      <c r="A596" s="199"/>
      <c r="B596" s="199"/>
      <c r="C596" s="206"/>
      <c r="D596" s="202"/>
      <c r="E596" s="207"/>
    </row>
    <row r="597" spans="1:5" x14ac:dyDescent="0.35">
      <c r="A597" s="199"/>
      <c r="B597" s="199"/>
      <c r="C597" s="206"/>
      <c r="D597" s="202"/>
      <c r="E597" s="207"/>
    </row>
    <row r="598" spans="1:5" x14ac:dyDescent="0.35">
      <c r="A598" s="199"/>
      <c r="B598" s="199"/>
      <c r="C598" s="206"/>
      <c r="D598" s="202"/>
      <c r="E598" s="202"/>
    </row>
    <row r="599" spans="1:5" x14ac:dyDescent="0.35">
      <c r="A599" s="199"/>
      <c r="B599" s="199"/>
      <c r="C599" s="206"/>
      <c r="D599" s="202"/>
      <c r="E599" s="207"/>
    </row>
    <row r="600" spans="1:5" x14ac:dyDescent="0.35">
      <c r="A600" s="199"/>
      <c r="B600" s="199"/>
      <c r="C600" s="206"/>
      <c r="D600" s="202"/>
      <c r="E600" s="207"/>
    </row>
    <row r="601" spans="1:5" x14ac:dyDescent="0.35">
      <c r="A601" s="199"/>
      <c r="B601" s="199"/>
      <c r="C601" s="206"/>
      <c r="D601" s="202"/>
      <c r="E601" s="207"/>
    </row>
    <row r="602" spans="1:5" x14ac:dyDescent="0.35">
      <c r="A602" s="199"/>
      <c r="B602" s="199"/>
      <c r="C602" s="206"/>
      <c r="D602" s="202"/>
      <c r="E602" s="207"/>
    </row>
    <row r="603" spans="1:5" x14ac:dyDescent="0.35">
      <c r="A603" s="199"/>
      <c r="B603" s="199"/>
      <c r="C603" s="206"/>
      <c r="D603" s="202"/>
      <c r="E603" s="207"/>
    </row>
    <row r="604" spans="1:5" x14ac:dyDescent="0.35">
      <c r="A604" s="199"/>
      <c r="B604" s="199"/>
      <c r="C604" s="206"/>
      <c r="D604" s="202"/>
      <c r="E604" s="207"/>
    </row>
    <row r="605" spans="1:5" x14ac:dyDescent="0.35">
      <c r="A605" s="199"/>
      <c r="B605" s="199"/>
      <c r="C605" s="206"/>
      <c r="D605" s="202"/>
      <c r="E605" s="207"/>
    </row>
    <row r="606" spans="1:5" x14ac:dyDescent="0.35">
      <c r="A606" s="199"/>
      <c r="B606" s="199"/>
      <c r="C606" s="206"/>
      <c r="D606" s="202"/>
      <c r="E606" s="202"/>
    </row>
    <row r="607" spans="1:5" x14ac:dyDescent="0.35">
      <c r="A607" s="199"/>
      <c r="B607" s="199"/>
      <c r="C607" s="206"/>
      <c r="D607" s="202"/>
      <c r="E607" s="202"/>
    </row>
    <row r="608" spans="1:5" x14ac:dyDescent="0.35">
      <c r="A608" s="199"/>
      <c r="B608" s="199"/>
      <c r="C608" s="206"/>
      <c r="D608" s="202"/>
      <c r="E608" s="207"/>
    </row>
    <row r="609" spans="1:5" x14ac:dyDescent="0.35">
      <c r="A609" s="199"/>
      <c r="B609" s="199"/>
      <c r="C609" s="206"/>
      <c r="D609" s="202"/>
      <c r="E609" s="207"/>
    </row>
    <row r="610" spans="1:5" x14ac:dyDescent="0.35">
      <c r="A610" s="199"/>
      <c r="B610" s="199"/>
      <c r="C610" s="206"/>
      <c r="D610" s="202"/>
      <c r="E610" s="207"/>
    </row>
    <row r="611" spans="1:5" x14ac:dyDescent="0.35">
      <c r="A611" s="199"/>
      <c r="B611" s="199"/>
      <c r="C611" s="206"/>
      <c r="D611" s="202"/>
      <c r="E611" s="207"/>
    </row>
    <row r="612" spans="1:5" x14ac:dyDescent="0.35">
      <c r="A612" s="199"/>
      <c r="B612" s="199"/>
      <c r="C612" s="206"/>
      <c r="D612" s="202"/>
      <c r="E612" s="207"/>
    </row>
    <row r="613" spans="1:5" x14ac:dyDescent="0.35">
      <c r="A613" s="199"/>
      <c r="B613" s="199"/>
      <c r="C613" s="206"/>
      <c r="D613" s="202"/>
      <c r="E613" s="207"/>
    </row>
    <row r="614" spans="1:5" x14ac:dyDescent="0.35">
      <c r="A614" s="199"/>
      <c r="B614" s="199"/>
      <c r="C614" s="206"/>
      <c r="D614" s="202"/>
      <c r="E614" s="207"/>
    </row>
    <row r="615" spans="1:5" x14ac:dyDescent="0.35">
      <c r="A615" s="199"/>
      <c r="B615" s="199"/>
      <c r="C615" s="206"/>
      <c r="D615" s="202"/>
      <c r="E615" s="207"/>
    </row>
    <row r="616" spans="1:5" x14ac:dyDescent="0.35">
      <c r="A616" s="199"/>
      <c r="B616" s="199"/>
      <c r="C616" s="206"/>
      <c r="D616" s="202"/>
      <c r="E616" s="207"/>
    </row>
    <row r="617" spans="1:5" x14ac:dyDescent="0.35">
      <c r="A617" s="199"/>
      <c r="B617" s="199"/>
      <c r="C617" s="206"/>
      <c r="D617" s="202"/>
      <c r="E617" s="207"/>
    </row>
    <row r="618" spans="1:5" x14ac:dyDescent="0.35">
      <c r="A618" s="199"/>
      <c r="B618" s="199"/>
      <c r="C618" s="206"/>
      <c r="D618" s="202"/>
      <c r="E618" s="207"/>
    </row>
    <row r="619" spans="1:5" x14ac:dyDescent="0.35">
      <c r="A619" s="199"/>
      <c r="B619" s="199"/>
      <c r="C619" s="206"/>
      <c r="D619" s="202"/>
      <c r="E619" s="207"/>
    </row>
    <row r="620" spans="1:5" x14ac:dyDescent="0.35">
      <c r="A620" s="199"/>
      <c r="B620" s="199"/>
      <c r="C620" s="206"/>
      <c r="D620" s="202"/>
      <c r="E620" s="207"/>
    </row>
    <row r="621" spans="1:5" x14ac:dyDescent="0.35">
      <c r="A621" s="199"/>
      <c r="B621" s="199"/>
      <c r="C621" s="206"/>
      <c r="D621" s="202"/>
      <c r="E621" s="207"/>
    </row>
    <row r="622" spans="1:5" x14ac:dyDescent="0.35">
      <c r="A622" s="199"/>
      <c r="B622" s="199"/>
      <c r="C622" s="206"/>
      <c r="D622" s="202"/>
      <c r="E622" s="207"/>
    </row>
    <row r="623" spans="1:5" x14ac:dyDescent="0.35">
      <c r="A623" s="199"/>
      <c r="B623" s="199"/>
      <c r="C623" s="206"/>
      <c r="D623" s="202"/>
      <c r="E623" s="207"/>
    </row>
    <row r="624" spans="1:5" x14ac:dyDescent="0.35">
      <c r="A624" s="199"/>
      <c r="B624" s="199"/>
      <c r="C624" s="206"/>
      <c r="D624" s="202"/>
      <c r="E624" s="207"/>
    </row>
    <row r="625" spans="1:5" x14ac:dyDescent="0.35">
      <c r="A625" s="199"/>
      <c r="B625" s="199"/>
      <c r="C625" s="206"/>
      <c r="D625" s="202"/>
      <c r="E625" s="207"/>
    </row>
    <row r="626" spans="1:5" x14ac:dyDescent="0.35">
      <c r="A626" s="199"/>
      <c r="B626" s="199"/>
      <c r="C626" s="206"/>
      <c r="D626" s="202"/>
      <c r="E626" s="207"/>
    </row>
    <row r="627" spans="1:5" x14ac:dyDescent="0.35">
      <c r="A627" s="199"/>
      <c r="B627" s="199"/>
      <c r="C627" s="206"/>
      <c r="D627" s="202"/>
      <c r="E627" s="207"/>
    </row>
    <row r="628" spans="1:5" x14ac:dyDescent="0.35">
      <c r="A628" s="199"/>
      <c r="B628" s="199"/>
      <c r="C628" s="206"/>
      <c r="D628" s="202"/>
      <c r="E628" s="207"/>
    </row>
    <row r="629" spans="1:5" x14ac:dyDescent="0.35">
      <c r="A629" s="199"/>
      <c r="B629" s="199"/>
      <c r="C629" s="206"/>
      <c r="D629" s="202"/>
      <c r="E629" s="207"/>
    </row>
    <row r="630" spans="1:5" x14ac:dyDescent="0.35">
      <c r="A630" s="199"/>
      <c r="B630" s="199"/>
      <c r="C630" s="206"/>
      <c r="D630" s="202"/>
      <c r="E630" s="207"/>
    </row>
    <row r="631" spans="1:5" x14ac:dyDescent="0.35">
      <c r="A631" s="199"/>
      <c r="B631" s="199"/>
      <c r="C631" s="206"/>
      <c r="D631" s="202"/>
      <c r="E631" s="207"/>
    </row>
    <row r="632" spans="1:5" x14ac:dyDescent="0.35">
      <c r="A632" s="199"/>
      <c r="B632" s="199"/>
      <c r="C632" s="206"/>
      <c r="D632" s="202"/>
      <c r="E632" s="207"/>
    </row>
    <row r="633" spans="1:5" x14ac:dyDescent="0.35">
      <c r="A633" s="199"/>
      <c r="B633" s="199"/>
      <c r="C633" s="206"/>
      <c r="D633" s="202"/>
      <c r="E633" s="207"/>
    </row>
    <row r="634" spans="1:5" x14ac:dyDescent="0.35">
      <c r="A634" s="199"/>
      <c r="B634" s="199"/>
      <c r="C634" s="206"/>
      <c r="D634" s="202"/>
      <c r="E634" s="207"/>
    </row>
    <row r="635" spans="1:5" x14ac:dyDescent="0.35">
      <c r="A635" s="199"/>
      <c r="B635" s="199"/>
      <c r="C635" s="206"/>
      <c r="D635" s="202"/>
      <c r="E635" s="207"/>
    </row>
    <row r="636" spans="1:5" x14ac:dyDescent="0.35">
      <c r="A636" s="199"/>
      <c r="B636" s="199"/>
      <c r="C636" s="206"/>
      <c r="D636" s="202"/>
      <c r="E636" s="207"/>
    </row>
    <row r="637" spans="1:5" x14ac:dyDescent="0.35">
      <c r="A637" s="199"/>
      <c r="B637" s="199"/>
      <c r="C637" s="206"/>
      <c r="D637" s="202"/>
      <c r="E637" s="207"/>
    </row>
    <row r="638" spans="1:5" x14ac:dyDescent="0.35">
      <c r="A638" s="199"/>
      <c r="B638" s="199"/>
      <c r="C638" s="206"/>
      <c r="D638" s="202"/>
      <c r="E638" s="207"/>
    </row>
    <row r="639" spans="1:5" x14ac:dyDescent="0.35">
      <c r="A639" s="199"/>
      <c r="B639" s="199"/>
      <c r="C639" s="206"/>
      <c r="D639" s="202"/>
      <c r="E639" s="207"/>
    </row>
    <row r="640" spans="1:5" x14ac:dyDescent="0.35">
      <c r="A640" s="199"/>
      <c r="B640" s="199"/>
      <c r="C640" s="206"/>
      <c r="D640" s="202"/>
      <c r="E640" s="207"/>
    </row>
    <row r="641" spans="1:5" x14ac:dyDescent="0.35">
      <c r="A641" s="199"/>
      <c r="B641" s="199"/>
      <c r="C641" s="206"/>
      <c r="D641" s="202"/>
      <c r="E641" s="207"/>
    </row>
    <row r="642" spans="1:5" x14ac:dyDescent="0.35">
      <c r="A642" s="199"/>
      <c r="B642" s="199"/>
      <c r="C642" s="206"/>
      <c r="D642" s="202"/>
      <c r="E642" s="207"/>
    </row>
    <row r="643" spans="1:5" x14ac:dyDescent="0.35">
      <c r="A643" s="199"/>
      <c r="B643" s="199"/>
      <c r="C643" s="206"/>
      <c r="D643" s="202"/>
      <c r="E643" s="207"/>
    </row>
    <row r="644" spans="1:5" x14ac:dyDescent="0.35">
      <c r="A644" s="199"/>
      <c r="B644" s="199"/>
      <c r="C644" s="206"/>
      <c r="D644" s="202"/>
      <c r="E644" s="207"/>
    </row>
    <row r="645" spans="1:5" x14ac:dyDescent="0.35">
      <c r="A645" s="199"/>
      <c r="B645" s="199"/>
      <c r="C645" s="206"/>
      <c r="D645" s="202"/>
      <c r="E645" s="207"/>
    </row>
    <row r="646" spans="1:5" x14ac:dyDescent="0.35">
      <c r="A646" s="199"/>
      <c r="B646" s="199"/>
      <c r="C646" s="206"/>
      <c r="D646" s="202"/>
      <c r="E646" s="202"/>
    </row>
    <row r="647" spans="1:5" x14ac:dyDescent="0.35">
      <c r="A647" s="199"/>
      <c r="B647" s="199"/>
      <c r="C647" s="206"/>
      <c r="D647" s="202"/>
      <c r="E647" s="207"/>
    </row>
    <row r="648" spans="1:5" x14ac:dyDescent="0.35">
      <c r="A648" s="199"/>
      <c r="B648" s="199"/>
      <c r="C648" s="206"/>
      <c r="D648" s="202"/>
      <c r="E648" s="207"/>
    </row>
    <row r="649" spans="1:5" x14ac:dyDescent="0.35">
      <c r="A649" s="199"/>
      <c r="B649" s="199"/>
      <c r="C649" s="206"/>
      <c r="D649" s="202"/>
      <c r="E649" s="207"/>
    </row>
    <row r="650" spans="1:5" x14ac:dyDescent="0.35">
      <c r="A650" s="199"/>
      <c r="B650" s="199"/>
      <c r="C650" s="206"/>
      <c r="D650" s="202"/>
      <c r="E650" s="207"/>
    </row>
    <row r="651" spans="1:5" x14ac:dyDescent="0.35">
      <c r="A651" s="199"/>
      <c r="B651" s="199"/>
      <c r="C651" s="206"/>
      <c r="D651" s="202"/>
      <c r="E651" s="207"/>
    </row>
    <row r="652" spans="1:5" x14ac:dyDescent="0.35">
      <c r="A652" s="199"/>
      <c r="B652" s="199"/>
      <c r="C652" s="206"/>
      <c r="D652" s="202"/>
      <c r="E652" s="207"/>
    </row>
    <row r="653" spans="1:5" x14ac:dyDescent="0.35">
      <c r="A653" s="199"/>
      <c r="B653" s="199"/>
      <c r="C653" s="206"/>
      <c r="D653" s="202"/>
      <c r="E653" s="207"/>
    </row>
    <row r="654" spans="1:5" x14ac:dyDescent="0.35">
      <c r="A654" s="199"/>
      <c r="B654" s="199"/>
      <c r="C654" s="206"/>
      <c r="D654" s="202"/>
      <c r="E654" s="207"/>
    </row>
    <row r="655" spans="1:5" x14ac:dyDescent="0.35">
      <c r="A655" s="199"/>
      <c r="B655" s="199"/>
      <c r="C655" s="206"/>
      <c r="D655" s="202"/>
      <c r="E655" s="207"/>
    </row>
    <row r="656" spans="1:5" x14ac:dyDescent="0.35">
      <c r="A656" s="199"/>
      <c r="B656" s="199"/>
      <c r="C656" s="206"/>
      <c r="D656" s="202"/>
      <c r="E656" s="207"/>
    </row>
    <row r="657" spans="1:5" x14ac:dyDescent="0.35">
      <c r="A657" s="199"/>
      <c r="B657" s="199"/>
      <c r="C657" s="206"/>
      <c r="D657" s="202"/>
      <c r="E657" s="207"/>
    </row>
    <row r="658" spans="1:5" x14ac:dyDescent="0.35">
      <c r="A658" s="199"/>
      <c r="B658" s="199"/>
      <c r="C658" s="206"/>
      <c r="D658" s="202"/>
      <c r="E658" s="207"/>
    </row>
    <row r="659" spans="1:5" x14ac:dyDescent="0.35">
      <c r="A659" s="199"/>
      <c r="B659" s="199"/>
      <c r="C659" s="206"/>
      <c r="D659" s="202"/>
      <c r="E659" s="207"/>
    </row>
    <row r="660" spans="1:5" x14ac:dyDescent="0.35">
      <c r="A660" s="199"/>
      <c r="B660" s="199"/>
      <c r="C660" s="206"/>
      <c r="D660" s="202"/>
      <c r="E660" s="207"/>
    </row>
    <row r="661" spans="1:5" x14ac:dyDescent="0.35">
      <c r="A661" s="199"/>
      <c r="B661" s="199"/>
      <c r="C661" s="206"/>
      <c r="D661" s="202"/>
      <c r="E661" s="207"/>
    </row>
    <row r="662" spans="1:5" x14ac:dyDescent="0.35">
      <c r="A662" s="199"/>
      <c r="B662" s="199"/>
      <c r="C662" s="206"/>
      <c r="D662" s="202"/>
      <c r="E662" s="207"/>
    </row>
    <row r="663" spans="1:5" x14ac:dyDescent="0.35">
      <c r="A663" s="199"/>
      <c r="B663" s="199"/>
      <c r="C663" s="206"/>
      <c r="D663" s="202"/>
      <c r="E663" s="207"/>
    </row>
    <row r="664" spans="1:5" x14ac:dyDescent="0.35">
      <c r="A664" s="199"/>
      <c r="B664" s="199"/>
      <c r="C664" s="206"/>
      <c r="D664" s="202"/>
      <c r="E664" s="207"/>
    </row>
    <row r="665" spans="1:5" x14ac:dyDescent="0.35">
      <c r="A665" s="199"/>
      <c r="B665" s="199"/>
      <c r="C665" s="206"/>
      <c r="D665" s="202"/>
      <c r="E665" s="207"/>
    </row>
    <row r="666" spans="1:5" x14ac:dyDescent="0.35">
      <c r="A666" s="199"/>
      <c r="B666" s="199"/>
      <c r="C666" s="206"/>
      <c r="D666" s="202"/>
      <c r="E666" s="207"/>
    </row>
    <row r="667" spans="1:5" x14ac:dyDescent="0.35">
      <c r="A667" s="199"/>
      <c r="B667" s="199"/>
      <c r="C667" s="206"/>
      <c r="D667" s="202"/>
      <c r="E667" s="207"/>
    </row>
    <row r="668" spans="1:5" x14ac:dyDescent="0.35">
      <c r="A668" s="199"/>
      <c r="B668" s="199"/>
      <c r="C668" s="206"/>
      <c r="D668" s="202"/>
      <c r="E668" s="207"/>
    </row>
    <row r="669" spans="1:5" x14ac:dyDescent="0.35">
      <c r="A669" s="199"/>
      <c r="B669" s="199"/>
      <c r="C669" s="206"/>
      <c r="D669" s="202"/>
      <c r="E669" s="207"/>
    </row>
    <row r="670" spans="1:5" x14ac:dyDescent="0.35">
      <c r="A670" s="199"/>
      <c r="B670" s="199"/>
      <c r="C670" s="206"/>
      <c r="D670" s="202"/>
      <c r="E670" s="207"/>
    </row>
    <row r="671" spans="1:5" x14ac:dyDescent="0.35">
      <c r="A671" s="199"/>
      <c r="B671" s="199"/>
      <c r="C671" s="206"/>
      <c r="D671" s="202"/>
      <c r="E671" s="207"/>
    </row>
    <row r="672" spans="1:5" x14ac:dyDescent="0.35">
      <c r="A672" s="199"/>
      <c r="B672" s="199"/>
      <c r="C672" s="206"/>
      <c r="D672" s="202"/>
      <c r="E672" s="207"/>
    </row>
    <row r="673" spans="1:5" x14ac:dyDescent="0.35">
      <c r="A673" s="199"/>
      <c r="B673" s="199"/>
      <c r="C673" s="206"/>
      <c r="D673" s="202"/>
      <c r="E673" s="207"/>
    </row>
    <row r="674" spans="1:5" x14ac:dyDescent="0.35">
      <c r="A674" s="199"/>
      <c r="B674" s="199"/>
      <c r="C674" s="206"/>
      <c r="D674" s="202"/>
      <c r="E674" s="207"/>
    </row>
    <row r="675" spans="1:5" x14ac:dyDescent="0.35">
      <c r="A675" s="199"/>
      <c r="B675" s="199"/>
      <c r="C675" s="206"/>
      <c r="D675" s="202"/>
      <c r="E675" s="207"/>
    </row>
    <row r="676" spans="1:5" x14ac:dyDescent="0.35">
      <c r="A676" s="199"/>
      <c r="B676" s="199"/>
      <c r="C676" s="206"/>
      <c r="D676" s="202"/>
      <c r="E676" s="207"/>
    </row>
    <row r="677" spans="1:5" x14ac:dyDescent="0.35">
      <c r="A677" s="199"/>
      <c r="B677" s="199"/>
      <c r="C677" s="206"/>
      <c r="D677" s="202"/>
      <c r="E677" s="207"/>
    </row>
    <row r="678" spans="1:5" x14ac:dyDescent="0.35">
      <c r="A678" s="199"/>
      <c r="B678" s="199"/>
      <c r="C678" s="206"/>
      <c r="D678" s="202"/>
      <c r="E678" s="207"/>
    </row>
    <row r="679" spans="1:5" x14ac:dyDescent="0.35">
      <c r="A679" s="199"/>
      <c r="B679" s="199"/>
      <c r="C679" s="206"/>
      <c r="D679" s="202"/>
      <c r="E679" s="207"/>
    </row>
    <row r="680" spans="1:5" x14ac:dyDescent="0.35">
      <c r="A680" s="199"/>
      <c r="B680" s="199"/>
      <c r="C680" s="206"/>
      <c r="D680" s="202"/>
      <c r="E680" s="207"/>
    </row>
    <row r="681" spans="1:5" x14ac:dyDescent="0.35">
      <c r="A681" s="199"/>
      <c r="B681" s="199"/>
      <c r="C681" s="206"/>
      <c r="D681" s="202"/>
      <c r="E681" s="207"/>
    </row>
    <row r="682" spans="1:5" x14ac:dyDescent="0.35">
      <c r="A682" s="199"/>
      <c r="B682" s="199"/>
      <c r="C682" s="206"/>
      <c r="D682" s="202"/>
      <c r="E682" s="207"/>
    </row>
    <row r="683" spans="1:5" x14ac:dyDescent="0.35">
      <c r="A683" s="199"/>
      <c r="B683" s="199"/>
      <c r="C683" s="206"/>
      <c r="D683" s="202"/>
      <c r="E683" s="207"/>
    </row>
    <row r="684" spans="1:5" x14ac:dyDescent="0.35">
      <c r="A684" s="199"/>
      <c r="B684" s="199"/>
      <c r="C684" s="206"/>
      <c r="D684" s="202"/>
      <c r="E684" s="207"/>
    </row>
    <row r="685" spans="1:5" x14ac:dyDescent="0.35">
      <c r="A685" s="199"/>
      <c r="B685" s="199"/>
      <c r="C685" s="206"/>
      <c r="D685" s="202"/>
      <c r="E685" s="207"/>
    </row>
    <row r="686" spans="1:5" x14ac:dyDescent="0.35">
      <c r="A686" s="199"/>
      <c r="B686" s="199"/>
      <c r="C686" s="206"/>
      <c r="D686" s="202"/>
      <c r="E686" s="207"/>
    </row>
    <row r="687" spans="1:5" x14ac:dyDescent="0.35">
      <c r="A687" s="199"/>
      <c r="B687" s="199"/>
      <c r="C687" s="206"/>
      <c r="D687" s="202"/>
      <c r="E687" s="207"/>
    </row>
    <row r="688" spans="1:5" x14ac:dyDescent="0.35">
      <c r="A688" s="199"/>
      <c r="B688" s="199"/>
      <c r="C688" s="206"/>
      <c r="D688" s="202"/>
      <c r="E688" s="207"/>
    </row>
    <row r="689" spans="1:5" x14ac:dyDescent="0.35">
      <c r="A689" s="199"/>
      <c r="B689" s="199"/>
      <c r="C689" s="206"/>
      <c r="D689" s="202"/>
      <c r="E689" s="207"/>
    </row>
    <row r="690" spans="1:5" x14ac:dyDescent="0.35">
      <c r="A690" s="199"/>
      <c r="B690" s="199"/>
      <c r="C690" s="206"/>
      <c r="D690" s="202"/>
      <c r="E690" s="207"/>
    </row>
    <row r="691" spans="1:5" x14ac:dyDescent="0.35">
      <c r="A691" s="199"/>
      <c r="B691" s="199"/>
      <c r="C691" s="206"/>
      <c r="D691" s="202"/>
      <c r="E691" s="207"/>
    </row>
    <row r="692" spans="1:5" x14ac:dyDescent="0.35">
      <c r="A692" s="199"/>
      <c r="B692" s="199"/>
      <c r="C692" s="206"/>
      <c r="D692" s="202"/>
      <c r="E692" s="207"/>
    </row>
    <row r="693" spans="1:5" x14ac:dyDescent="0.35">
      <c r="A693" s="199"/>
      <c r="B693" s="199"/>
      <c r="C693" s="206"/>
      <c r="D693" s="202"/>
      <c r="E693" s="207"/>
    </row>
    <row r="694" spans="1:5" x14ac:dyDescent="0.35">
      <c r="A694" s="199"/>
      <c r="B694" s="199"/>
      <c r="C694" s="206"/>
      <c r="D694" s="202"/>
      <c r="E694" s="207"/>
    </row>
    <row r="695" spans="1:5" x14ac:dyDescent="0.35">
      <c r="A695" s="199"/>
      <c r="B695" s="199"/>
      <c r="C695" s="206"/>
      <c r="D695" s="202"/>
      <c r="E695" s="207"/>
    </row>
    <row r="696" spans="1:5" x14ac:dyDescent="0.35">
      <c r="A696" s="199"/>
      <c r="B696" s="199"/>
      <c r="C696" s="206"/>
      <c r="D696" s="202"/>
      <c r="E696" s="207"/>
    </row>
    <row r="697" spans="1:5" x14ac:dyDescent="0.35">
      <c r="A697" s="199"/>
      <c r="B697" s="199"/>
      <c r="C697" s="206"/>
      <c r="D697" s="202"/>
      <c r="E697" s="207"/>
    </row>
    <row r="698" spans="1:5" x14ac:dyDescent="0.35">
      <c r="A698" s="199"/>
      <c r="B698" s="199"/>
      <c r="C698" s="206"/>
      <c r="D698" s="202"/>
      <c r="E698" s="207"/>
    </row>
    <row r="699" spans="1:5" x14ac:dyDescent="0.35">
      <c r="A699" s="199"/>
      <c r="B699" s="199"/>
      <c r="C699" s="206"/>
      <c r="D699" s="202"/>
      <c r="E699" s="207"/>
    </row>
    <row r="700" spans="1:5" x14ac:dyDescent="0.35">
      <c r="A700" s="199"/>
      <c r="B700" s="199"/>
      <c r="C700" s="206"/>
      <c r="D700" s="202"/>
      <c r="E700" s="207"/>
    </row>
    <row r="701" spans="1:5" x14ac:dyDescent="0.35">
      <c r="A701" s="199"/>
      <c r="B701" s="199"/>
      <c r="C701" s="206"/>
      <c r="D701" s="202"/>
      <c r="E701" s="207"/>
    </row>
    <row r="702" spans="1:5" x14ac:dyDescent="0.35">
      <c r="A702" s="199"/>
      <c r="B702" s="199"/>
      <c r="C702" s="206"/>
      <c r="D702" s="202"/>
      <c r="E702" s="207"/>
    </row>
    <row r="703" spans="1:5" x14ac:dyDescent="0.35">
      <c r="A703" s="199"/>
      <c r="B703" s="199"/>
      <c r="C703" s="206"/>
      <c r="D703" s="202"/>
      <c r="E703" s="207"/>
    </row>
    <row r="704" spans="1:5" x14ac:dyDescent="0.35">
      <c r="A704" s="199"/>
      <c r="B704" s="199"/>
      <c r="C704" s="206"/>
      <c r="D704" s="202"/>
      <c r="E704" s="207"/>
    </row>
    <row r="705" spans="1:5" x14ac:dyDescent="0.35">
      <c r="A705" s="199"/>
      <c r="B705" s="199"/>
      <c r="C705" s="206"/>
      <c r="D705" s="202"/>
      <c r="E705" s="207"/>
    </row>
    <row r="706" spans="1:5" x14ac:dyDescent="0.35">
      <c r="A706" s="199"/>
      <c r="B706" s="199"/>
      <c r="C706" s="206"/>
      <c r="D706" s="202"/>
      <c r="E706" s="207"/>
    </row>
    <row r="707" spans="1:5" x14ac:dyDescent="0.35">
      <c r="A707" s="199"/>
      <c r="B707" s="199"/>
      <c r="C707" s="206"/>
      <c r="D707" s="202"/>
      <c r="E707" s="207"/>
    </row>
    <row r="708" spans="1:5" x14ac:dyDescent="0.35">
      <c r="A708" s="199"/>
      <c r="B708" s="199"/>
      <c r="C708" s="206"/>
      <c r="D708" s="202"/>
      <c r="E708" s="207"/>
    </row>
    <row r="709" spans="1:5" x14ac:dyDescent="0.35">
      <c r="A709" s="199"/>
      <c r="B709" s="199"/>
      <c r="C709" s="206"/>
      <c r="D709" s="202"/>
      <c r="E709" s="202"/>
    </row>
    <row r="710" spans="1:5" x14ac:dyDescent="0.35">
      <c r="A710" s="199"/>
      <c r="B710" s="199"/>
      <c r="C710" s="206"/>
      <c r="D710" s="202"/>
      <c r="E710" s="207"/>
    </row>
    <row r="711" spans="1:5" x14ac:dyDescent="0.35">
      <c r="A711" s="199"/>
      <c r="B711" s="199"/>
      <c r="C711" s="206"/>
      <c r="D711" s="202"/>
      <c r="E711" s="207"/>
    </row>
    <row r="712" spans="1:5" x14ac:dyDescent="0.35">
      <c r="A712" s="199"/>
      <c r="B712" s="199"/>
      <c r="C712" s="206"/>
      <c r="D712" s="202"/>
      <c r="E712" s="207"/>
    </row>
    <row r="713" spans="1:5" x14ac:dyDescent="0.35">
      <c r="A713" s="199"/>
      <c r="B713" s="199"/>
      <c r="C713" s="206"/>
      <c r="D713" s="202"/>
      <c r="E713" s="207"/>
    </row>
    <row r="714" spans="1:5" x14ac:dyDescent="0.35">
      <c r="A714" s="199"/>
      <c r="B714" s="199"/>
      <c r="C714" s="206"/>
      <c r="D714" s="202"/>
      <c r="E714" s="207"/>
    </row>
    <row r="715" spans="1:5" x14ac:dyDescent="0.35">
      <c r="A715" s="199"/>
      <c r="B715" s="199"/>
      <c r="C715" s="206"/>
      <c r="D715" s="202"/>
      <c r="E715" s="207"/>
    </row>
    <row r="716" spans="1:5" x14ac:dyDescent="0.35">
      <c r="A716" s="199"/>
      <c r="B716" s="199"/>
      <c r="C716" s="206"/>
      <c r="D716" s="202"/>
      <c r="E716" s="202"/>
    </row>
    <row r="717" spans="1:5" x14ac:dyDescent="0.35">
      <c r="A717" s="199"/>
      <c r="B717" s="199"/>
      <c r="C717" s="206"/>
      <c r="D717" s="202"/>
      <c r="E717" s="207"/>
    </row>
    <row r="718" spans="1:5" x14ac:dyDescent="0.35">
      <c r="A718" s="199"/>
      <c r="B718" s="199"/>
      <c r="C718" s="206"/>
      <c r="D718" s="202"/>
      <c r="E718" s="207"/>
    </row>
    <row r="719" spans="1:5" x14ac:dyDescent="0.35">
      <c r="A719" s="199"/>
      <c r="B719" s="199"/>
      <c r="C719" s="206"/>
      <c r="D719" s="202"/>
      <c r="E719" s="207"/>
    </row>
    <row r="720" spans="1:5" x14ac:dyDescent="0.35">
      <c r="A720" s="199"/>
      <c r="B720" s="199"/>
      <c r="C720" s="206"/>
      <c r="D720" s="202"/>
      <c r="E720" s="207"/>
    </row>
    <row r="721" spans="1:5" x14ac:dyDescent="0.35">
      <c r="A721" s="199"/>
      <c r="B721" s="199"/>
      <c r="C721" s="206"/>
      <c r="D721" s="202"/>
      <c r="E721" s="207"/>
    </row>
    <row r="722" spans="1:5" x14ac:dyDescent="0.35">
      <c r="A722" s="199"/>
      <c r="B722" s="199"/>
      <c r="C722" s="206"/>
      <c r="D722" s="202"/>
      <c r="E722" s="207"/>
    </row>
    <row r="723" spans="1:5" x14ac:dyDescent="0.35">
      <c r="A723" s="199"/>
      <c r="B723" s="199"/>
      <c r="C723" s="206"/>
      <c r="D723" s="202"/>
      <c r="E723" s="207"/>
    </row>
    <row r="724" spans="1:5" x14ac:dyDescent="0.35">
      <c r="A724" s="199"/>
      <c r="B724" s="199"/>
      <c r="C724" s="206"/>
      <c r="D724" s="202"/>
      <c r="E724" s="207"/>
    </row>
    <row r="725" spans="1:5" x14ac:dyDescent="0.35">
      <c r="A725" s="199"/>
      <c r="B725" s="199"/>
      <c r="C725" s="206"/>
      <c r="D725" s="202"/>
      <c r="E725" s="207"/>
    </row>
    <row r="726" spans="1:5" x14ac:dyDescent="0.35">
      <c r="A726" s="199"/>
      <c r="B726" s="199"/>
      <c r="C726" s="206"/>
      <c r="D726" s="202"/>
      <c r="E726" s="207"/>
    </row>
    <row r="727" spans="1:5" x14ac:dyDescent="0.35">
      <c r="A727" s="199"/>
      <c r="B727" s="199"/>
      <c r="C727" s="206"/>
      <c r="D727" s="202"/>
      <c r="E727" s="207"/>
    </row>
    <row r="728" spans="1:5" x14ac:dyDescent="0.35">
      <c r="A728" s="199"/>
      <c r="B728" s="199"/>
      <c r="C728" s="206"/>
      <c r="D728" s="202"/>
      <c r="E728" s="207"/>
    </row>
    <row r="729" spans="1:5" x14ac:dyDescent="0.35">
      <c r="A729" s="199"/>
      <c r="B729" s="199"/>
      <c r="C729" s="206"/>
      <c r="D729" s="202"/>
      <c r="E729" s="207"/>
    </row>
    <row r="730" spans="1:5" x14ac:dyDescent="0.35">
      <c r="A730" s="199"/>
      <c r="B730" s="199"/>
      <c r="C730" s="206"/>
      <c r="D730" s="202"/>
      <c r="E730" s="207"/>
    </row>
    <row r="731" spans="1:5" x14ac:dyDescent="0.35">
      <c r="A731" s="199"/>
      <c r="B731" s="199"/>
      <c r="C731" s="206"/>
      <c r="D731" s="202"/>
      <c r="E731" s="207"/>
    </row>
    <row r="732" spans="1:5" x14ac:dyDescent="0.35">
      <c r="A732" s="199"/>
      <c r="B732" s="199"/>
      <c r="C732" s="206"/>
      <c r="D732" s="202"/>
      <c r="E732" s="207"/>
    </row>
    <row r="733" spans="1:5" x14ac:dyDescent="0.35">
      <c r="A733" s="199"/>
      <c r="B733" s="199"/>
      <c r="C733" s="206"/>
      <c r="D733" s="202"/>
      <c r="E733" s="207"/>
    </row>
    <row r="734" spans="1:5" x14ac:dyDescent="0.35">
      <c r="A734" s="199"/>
      <c r="B734" s="199"/>
      <c r="C734" s="206"/>
      <c r="D734" s="202"/>
      <c r="E734" s="207"/>
    </row>
    <row r="735" spans="1:5" x14ac:dyDescent="0.35">
      <c r="A735" s="199"/>
      <c r="B735" s="199"/>
      <c r="C735" s="206"/>
      <c r="D735" s="202"/>
      <c r="E735" s="207"/>
    </row>
    <row r="736" spans="1:5" x14ac:dyDescent="0.35">
      <c r="A736" s="199"/>
      <c r="B736" s="199"/>
      <c r="C736" s="206"/>
      <c r="D736" s="202"/>
      <c r="E736" s="207"/>
    </row>
    <row r="737" spans="1:5" x14ac:dyDescent="0.35">
      <c r="A737" s="199"/>
      <c r="B737" s="199"/>
      <c r="C737" s="206"/>
      <c r="D737" s="202"/>
      <c r="E737" s="207"/>
    </row>
    <row r="738" spans="1:5" x14ac:dyDescent="0.35">
      <c r="A738" s="199"/>
      <c r="B738" s="199"/>
      <c r="C738" s="206"/>
      <c r="D738" s="202"/>
      <c r="E738" s="207"/>
    </row>
    <row r="739" spans="1:5" x14ac:dyDescent="0.35">
      <c r="A739" s="199"/>
      <c r="B739" s="199"/>
      <c r="C739" s="206"/>
      <c r="D739" s="202"/>
      <c r="E739" s="207"/>
    </row>
    <row r="740" spans="1:5" x14ac:dyDescent="0.35">
      <c r="A740" s="199"/>
      <c r="B740" s="199"/>
      <c r="C740" s="206"/>
      <c r="D740" s="202"/>
      <c r="E740" s="207"/>
    </row>
    <row r="741" spans="1:5" x14ac:dyDescent="0.35">
      <c r="A741" s="199"/>
      <c r="B741" s="199"/>
      <c r="C741" s="206"/>
      <c r="D741" s="202"/>
      <c r="E741" s="207"/>
    </row>
    <row r="742" spans="1:5" x14ac:dyDescent="0.35">
      <c r="A742" s="199"/>
      <c r="B742" s="199"/>
      <c r="C742" s="206"/>
      <c r="D742" s="202"/>
      <c r="E742" s="207"/>
    </row>
    <row r="743" spans="1:5" x14ac:dyDescent="0.35">
      <c r="A743" s="199"/>
      <c r="B743" s="199"/>
      <c r="C743" s="206"/>
      <c r="D743" s="202"/>
      <c r="E743" s="207"/>
    </row>
    <row r="744" spans="1:5" x14ac:dyDescent="0.35">
      <c r="A744" s="199"/>
      <c r="B744" s="199"/>
      <c r="C744" s="206"/>
      <c r="D744" s="202"/>
      <c r="E744" s="207"/>
    </row>
    <row r="745" spans="1:5" x14ac:dyDescent="0.35">
      <c r="A745" s="199"/>
      <c r="B745" s="199"/>
      <c r="C745" s="206"/>
      <c r="D745" s="202"/>
      <c r="E745" s="207"/>
    </row>
    <row r="746" spans="1:5" x14ac:dyDescent="0.35">
      <c r="A746" s="199"/>
      <c r="B746" s="199"/>
      <c r="C746" s="206"/>
      <c r="D746" s="202"/>
      <c r="E746" s="207"/>
    </row>
    <row r="747" spans="1:5" x14ac:dyDescent="0.35">
      <c r="A747" s="199"/>
      <c r="B747" s="199"/>
      <c r="C747" s="206"/>
      <c r="D747" s="202"/>
      <c r="E747" s="207"/>
    </row>
    <row r="748" spans="1:5" x14ac:dyDescent="0.35">
      <c r="A748" s="199"/>
      <c r="B748" s="199"/>
      <c r="C748" s="206"/>
      <c r="D748" s="202"/>
      <c r="E748" s="207"/>
    </row>
    <row r="749" spans="1:5" x14ac:dyDescent="0.35">
      <c r="A749" s="199"/>
      <c r="B749" s="199"/>
      <c r="C749" s="206"/>
      <c r="D749" s="202"/>
      <c r="E749" s="207"/>
    </row>
    <row r="750" spans="1:5" x14ac:dyDescent="0.35">
      <c r="A750" s="199"/>
      <c r="B750" s="199"/>
      <c r="C750" s="206"/>
      <c r="D750" s="202"/>
      <c r="E750" s="207"/>
    </row>
    <row r="751" spans="1:5" x14ac:dyDescent="0.35">
      <c r="A751" s="199"/>
      <c r="B751" s="199"/>
      <c r="C751" s="206"/>
      <c r="D751" s="202"/>
      <c r="E751" s="207"/>
    </row>
    <row r="752" spans="1:5" x14ac:dyDescent="0.35">
      <c r="A752" s="199"/>
      <c r="B752" s="199"/>
      <c r="C752" s="206"/>
      <c r="D752" s="202"/>
      <c r="E752" s="207"/>
    </row>
    <row r="753" spans="1:5" x14ac:dyDescent="0.35">
      <c r="A753" s="199"/>
      <c r="B753" s="199"/>
      <c r="C753" s="206"/>
      <c r="D753" s="202"/>
      <c r="E753" s="207"/>
    </row>
    <row r="754" spans="1:5" x14ac:dyDescent="0.35">
      <c r="A754" s="199"/>
      <c r="B754" s="199"/>
      <c r="C754" s="206"/>
      <c r="D754" s="202"/>
      <c r="E754" s="207"/>
    </row>
    <row r="755" spans="1:5" x14ac:dyDescent="0.35">
      <c r="A755" s="199"/>
      <c r="B755" s="199"/>
      <c r="C755" s="206"/>
      <c r="D755" s="202"/>
      <c r="E755" s="207"/>
    </row>
    <row r="756" spans="1:5" x14ac:dyDescent="0.35">
      <c r="A756" s="199"/>
      <c r="B756" s="199"/>
      <c r="C756" s="206"/>
      <c r="D756" s="202"/>
      <c r="E756" s="207"/>
    </row>
    <row r="757" spans="1:5" x14ac:dyDescent="0.35">
      <c r="A757" s="199"/>
      <c r="B757" s="199"/>
      <c r="C757" s="206"/>
      <c r="D757" s="202"/>
      <c r="E757" s="207"/>
    </row>
    <row r="758" spans="1:5" x14ac:dyDescent="0.35">
      <c r="A758" s="199"/>
      <c r="B758" s="199"/>
      <c r="C758" s="206"/>
      <c r="D758" s="202"/>
      <c r="E758" s="207"/>
    </row>
    <row r="759" spans="1:5" x14ac:dyDescent="0.35">
      <c r="A759" s="199"/>
      <c r="B759" s="199"/>
      <c r="C759" s="206"/>
      <c r="D759" s="202"/>
      <c r="E759" s="207"/>
    </row>
    <row r="760" spans="1:5" x14ac:dyDescent="0.35">
      <c r="A760" s="199"/>
      <c r="B760" s="199"/>
      <c r="C760" s="206"/>
      <c r="D760" s="202"/>
      <c r="E760" s="207"/>
    </row>
    <row r="761" spans="1:5" x14ac:dyDescent="0.35">
      <c r="A761" s="199"/>
      <c r="B761" s="199"/>
      <c r="C761" s="206"/>
      <c r="D761" s="202"/>
      <c r="E761" s="207"/>
    </row>
    <row r="762" spans="1:5" x14ac:dyDescent="0.35">
      <c r="A762" s="199"/>
      <c r="B762" s="199"/>
      <c r="C762" s="206"/>
      <c r="D762" s="202"/>
      <c r="E762" s="207"/>
    </row>
    <row r="763" spans="1:5" x14ac:dyDescent="0.35">
      <c r="A763" s="199"/>
      <c r="B763" s="199"/>
      <c r="C763" s="206"/>
      <c r="D763" s="202"/>
      <c r="E763" s="207"/>
    </row>
    <row r="764" spans="1:5" x14ac:dyDescent="0.35">
      <c r="A764" s="199"/>
      <c r="B764" s="199"/>
      <c r="C764" s="206"/>
      <c r="D764" s="202"/>
      <c r="E764" s="207"/>
    </row>
    <row r="765" spans="1:5" x14ac:dyDescent="0.35">
      <c r="A765" s="199"/>
      <c r="B765" s="199"/>
      <c r="C765" s="206"/>
      <c r="D765" s="202"/>
      <c r="E765" s="207"/>
    </row>
    <row r="766" spans="1:5" x14ac:dyDescent="0.35">
      <c r="A766" s="199"/>
      <c r="B766" s="199"/>
      <c r="C766" s="206"/>
      <c r="D766" s="202"/>
      <c r="E766" s="207"/>
    </row>
    <row r="767" spans="1:5" x14ac:dyDescent="0.35">
      <c r="A767" s="199"/>
      <c r="B767" s="199"/>
      <c r="C767" s="206"/>
      <c r="D767" s="202"/>
      <c r="E767" s="207"/>
    </row>
    <row r="768" spans="1:5" x14ac:dyDescent="0.35">
      <c r="A768" s="199"/>
      <c r="B768" s="199"/>
      <c r="C768" s="206"/>
      <c r="D768" s="202"/>
      <c r="E768" s="207"/>
    </row>
    <row r="769" spans="1:5" x14ac:dyDescent="0.35">
      <c r="A769" s="199"/>
      <c r="B769" s="199"/>
      <c r="C769" s="206"/>
      <c r="D769" s="202"/>
      <c r="E769" s="207"/>
    </row>
    <row r="770" spans="1:5" x14ac:dyDescent="0.35">
      <c r="A770" s="199"/>
      <c r="B770" s="199"/>
      <c r="C770" s="206"/>
      <c r="D770" s="202"/>
      <c r="E770" s="207"/>
    </row>
    <row r="771" spans="1:5" x14ac:dyDescent="0.35">
      <c r="A771" s="199"/>
      <c r="B771" s="199"/>
      <c r="C771" s="206"/>
      <c r="D771" s="202"/>
      <c r="E771" s="207"/>
    </row>
    <row r="772" spans="1:5" x14ac:dyDescent="0.35">
      <c r="A772" s="199"/>
      <c r="B772" s="199"/>
      <c r="C772" s="206"/>
      <c r="D772" s="202"/>
      <c r="E772" s="207"/>
    </row>
    <row r="773" spans="1:5" x14ac:dyDescent="0.35">
      <c r="A773" s="199"/>
      <c r="B773" s="199"/>
      <c r="C773" s="206"/>
      <c r="D773" s="202"/>
      <c r="E773" s="207"/>
    </row>
    <row r="774" spans="1:5" x14ac:dyDescent="0.35">
      <c r="A774" s="199"/>
      <c r="B774" s="199"/>
      <c r="C774" s="206"/>
      <c r="D774" s="202"/>
      <c r="E774" s="207"/>
    </row>
    <row r="775" spans="1:5" x14ac:dyDescent="0.35">
      <c r="A775" s="199"/>
      <c r="B775" s="199"/>
      <c r="C775" s="206"/>
      <c r="D775" s="202"/>
      <c r="E775" s="207"/>
    </row>
    <row r="776" spans="1:5" x14ac:dyDescent="0.35">
      <c r="A776" s="199"/>
      <c r="B776" s="199"/>
      <c r="C776" s="206"/>
      <c r="D776" s="202"/>
      <c r="E776" s="207"/>
    </row>
    <row r="777" spans="1:5" x14ac:dyDescent="0.35">
      <c r="A777" s="199"/>
      <c r="B777" s="199"/>
      <c r="C777" s="206"/>
      <c r="D777" s="202"/>
      <c r="E777" s="207"/>
    </row>
    <row r="778" spans="1:5" x14ac:dyDescent="0.35">
      <c r="A778" s="199"/>
      <c r="B778" s="199"/>
      <c r="C778" s="206"/>
      <c r="D778" s="202"/>
      <c r="E778" s="207"/>
    </row>
    <row r="779" spans="1:5" x14ac:dyDescent="0.35">
      <c r="A779" s="199"/>
      <c r="B779" s="199"/>
      <c r="C779" s="206"/>
      <c r="D779" s="202"/>
      <c r="E779" s="207"/>
    </row>
    <row r="780" spans="1:5" x14ac:dyDescent="0.35">
      <c r="A780" s="199"/>
      <c r="B780" s="199"/>
      <c r="C780" s="206"/>
      <c r="D780" s="202"/>
      <c r="E780" s="207"/>
    </row>
    <row r="781" spans="1:5" x14ac:dyDescent="0.35">
      <c r="A781" s="199"/>
      <c r="B781" s="199"/>
      <c r="C781" s="206"/>
      <c r="D781" s="202"/>
      <c r="E781" s="207"/>
    </row>
    <row r="782" spans="1:5" x14ac:dyDescent="0.35">
      <c r="A782" s="199"/>
      <c r="B782" s="199"/>
      <c r="C782" s="206"/>
      <c r="D782" s="202"/>
      <c r="E782" s="207"/>
    </row>
    <row r="783" spans="1:5" x14ac:dyDescent="0.35">
      <c r="A783" s="199"/>
      <c r="B783" s="199"/>
      <c r="C783" s="206"/>
      <c r="D783" s="202"/>
      <c r="E783" s="207"/>
    </row>
    <row r="784" spans="1:5" x14ac:dyDescent="0.35">
      <c r="A784" s="199"/>
      <c r="B784" s="199"/>
      <c r="C784" s="206"/>
      <c r="D784" s="202"/>
      <c r="E784" s="207"/>
    </row>
    <row r="785" spans="1:5" x14ac:dyDescent="0.35">
      <c r="A785" s="199"/>
      <c r="B785" s="199"/>
      <c r="C785" s="206"/>
      <c r="D785" s="202"/>
      <c r="E785" s="207"/>
    </row>
    <row r="786" spans="1:5" x14ac:dyDescent="0.35">
      <c r="A786" s="199"/>
      <c r="B786" s="199"/>
      <c r="C786" s="206"/>
      <c r="D786" s="202"/>
      <c r="E786" s="207"/>
    </row>
    <row r="787" spans="1:5" x14ac:dyDescent="0.35">
      <c r="A787" s="199"/>
      <c r="B787" s="199"/>
      <c r="C787" s="206"/>
      <c r="D787" s="202"/>
      <c r="E787" s="207"/>
    </row>
    <row r="788" spans="1:5" x14ac:dyDescent="0.35">
      <c r="A788" s="199"/>
      <c r="B788" s="199"/>
      <c r="C788" s="206"/>
      <c r="D788" s="202"/>
      <c r="E788" s="207"/>
    </row>
    <row r="789" spans="1:5" x14ac:dyDescent="0.35">
      <c r="A789" s="199"/>
      <c r="B789" s="199"/>
      <c r="C789" s="206"/>
      <c r="D789" s="202"/>
      <c r="E789" s="207"/>
    </row>
    <row r="790" spans="1:5" x14ac:dyDescent="0.35">
      <c r="A790" s="199"/>
      <c r="B790" s="199"/>
      <c r="C790" s="206"/>
      <c r="D790" s="202"/>
      <c r="E790" s="207"/>
    </row>
    <row r="791" spans="1:5" x14ac:dyDescent="0.35">
      <c r="A791" s="199"/>
      <c r="B791" s="199"/>
      <c r="C791" s="206"/>
      <c r="D791" s="202"/>
      <c r="E791" s="202"/>
    </row>
    <row r="792" spans="1:5" x14ac:dyDescent="0.35">
      <c r="A792" s="199"/>
      <c r="B792" s="199"/>
      <c r="C792" s="206"/>
      <c r="D792" s="202"/>
      <c r="E792" s="207"/>
    </row>
    <row r="793" spans="1:5" x14ac:dyDescent="0.35">
      <c r="A793" s="199"/>
      <c r="B793" s="199"/>
      <c r="C793" s="206"/>
      <c r="D793" s="202"/>
      <c r="E793" s="202"/>
    </row>
    <row r="794" spans="1:5" x14ac:dyDescent="0.35">
      <c r="A794" s="199"/>
      <c r="B794" s="199"/>
      <c r="C794" s="206"/>
      <c r="D794" s="202"/>
      <c r="E794" s="207"/>
    </row>
    <row r="795" spans="1:5" x14ac:dyDescent="0.35">
      <c r="A795" s="199"/>
      <c r="B795" s="199"/>
      <c r="C795" s="206"/>
      <c r="D795" s="202"/>
      <c r="E795" s="207"/>
    </row>
    <row r="796" spans="1:5" x14ac:dyDescent="0.35">
      <c r="A796" s="199"/>
      <c r="B796" s="199"/>
      <c r="C796" s="206"/>
      <c r="D796" s="202"/>
      <c r="E796" s="207"/>
    </row>
    <row r="797" spans="1:5" x14ac:dyDescent="0.35">
      <c r="A797" s="199"/>
      <c r="B797" s="199"/>
      <c r="C797" s="206"/>
      <c r="D797" s="202"/>
      <c r="E797" s="207"/>
    </row>
    <row r="798" spans="1:5" x14ac:dyDescent="0.35">
      <c r="A798" s="199"/>
      <c r="B798" s="199"/>
      <c r="C798" s="206"/>
      <c r="D798" s="202"/>
      <c r="E798" s="207"/>
    </row>
    <row r="799" spans="1:5" x14ac:dyDescent="0.35">
      <c r="A799" s="199"/>
      <c r="B799" s="199"/>
      <c r="C799" s="206"/>
      <c r="D799" s="202"/>
      <c r="E799" s="207"/>
    </row>
    <row r="800" spans="1:5" x14ac:dyDescent="0.35">
      <c r="A800" s="199"/>
      <c r="B800" s="199"/>
      <c r="C800" s="206"/>
      <c r="D800" s="202"/>
      <c r="E800" s="207"/>
    </row>
    <row r="801" spans="1:5" x14ac:dyDescent="0.35">
      <c r="A801" s="199"/>
      <c r="B801" s="199"/>
      <c r="C801" s="206"/>
      <c r="D801" s="202"/>
      <c r="E801" s="207"/>
    </row>
    <row r="802" spans="1:5" x14ac:dyDescent="0.35">
      <c r="A802" s="199"/>
      <c r="B802" s="199"/>
      <c r="C802" s="206"/>
      <c r="D802" s="202"/>
      <c r="E802" s="207"/>
    </row>
    <row r="803" spans="1:5" x14ac:dyDescent="0.35">
      <c r="A803" s="199"/>
      <c r="B803" s="199"/>
      <c r="C803" s="206"/>
      <c r="D803" s="202"/>
      <c r="E803" s="207"/>
    </row>
    <row r="804" spans="1:5" x14ac:dyDescent="0.35">
      <c r="A804" s="199"/>
      <c r="B804" s="199"/>
      <c r="C804" s="206"/>
      <c r="D804" s="202"/>
      <c r="E804" s="207"/>
    </row>
    <row r="805" spans="1:5" x14ac:dyDescent="0.35">
      <c r="A805" s="199"/>
      <c r="B805" s="199"/>
      <c r="C805" s="206"/>
      <c r="D805" s="202"/>
      <c r="E805" s="207"/>
    </row>
    <row r="806" spans="1:5" x14ac:dyDescent="0.35">
      <c r="A806" s="199"/>
      <c r="B806" s="199"/>
      <c r="C806" s="206"/>
      <c r="D806" s="202"/>
      <c r="E806" s="207"/>
    </row>
    <row r="807" spans="1:5" x14ac:dyDescent="0.35">
      <c r="A807" s="199"/>
      <c r="B807" s="199"/>
      <c r="C807" s="206"/>
      <c r="D807" s="202"/>
      <c r="E807" s="207"/>
    </row>
    <row r="808" spans="1:5" x14ac:dyDescent="0.35">
      <c r="A808" s="199"/>
      <c r="B808" s="199"/>
      <c r="C808" s="206"/>
      <c r="D808" s="202"/>
      <c r="E808" s="207"/>
    </row>
    <row r="809" spans="1:5" x14ac:dyDescent="0.35">
      <c r="A809" s="199"/>
      <c r="B809" s="199"/>
      <c r="C809" s="206"/>
      <c r="D809" s="202"/>
      <c r="E809" s="207"/>
    </row>
    <row r="810" spans="1:5" x14ac:dyDescent="0.35">
      <c r="A810" s="199"/>
      <c r="B810" s="199"/>
      <c r="C810" s="206"/>
      <c r="D810" s="202"/>
      <c r="E810" s="207"/>
    </row>
    <row r="811" spans="1:5" x14ac:dyDescent="0.35">
      <c r="A811" s="199"/>
      <c r="B811" s="199"/>
      <c r="C811" s="206"/>
      <c r="D811" s="202"/>
      <c r="E811" s="207"/>
    </row>
    <row r="812" spans="1:5" x14ac:dyDescent="0.35">
      <c r="A812" s="199"/>
      <c r="B812" s="199"/>
      <c r="C812" s="206"/>
      <c r="D812" s="202"/>
      <c r="E812" s="207"/>
    </row>
    <row r="813" spans="1:5" x14ac:dyDescent="0.35">
      <c r="A813" s="199"/>
      <c r="B813" s="199"/>
      <c r="C813" s="206"/>
      <c r="D813" s="202"/>
      <c r="E813" s="207"/>
    </row>
    <row r="814" spans="1:5" x14ac:dyDescent="0.35">
      <c r="A814" s="199"/>
      <c r="B814" s="199"/>
      <c r="C814" s="206"/>
      <c r="D814" s="202"/>
      <c r="E814" s="207"/>
    </row>
    <row r="815" spans="1:5" x14ac:dyDescent="0.35">
      <c r="A815" s="199"/>
      <c r="B815" s="199"/>
      <c r="C815" s="206"/>
      <c r="D815" s="202"/>
      <c r="E815" s="207"/>
    </row>
    <row r="816" spans="1:5" x14ac:dyDescent="0.35">
      <c r="A816" s="199"/>
      <c r="B816" s="199"/>
      <c r="C816" s="206"/>
      <c r="D816" s="202"/>
      <c r="E816" s="207"/>
    </row>
    <row r="817" spans="1:5" x14ac:dyDescent="0.35">
      <c r="A817" s="199"/>
      <c r="B817" s="199"/>
      <c r="C817" s="206"/>
      <c r="D817" s="202"/>
      <c r="E817" s="207"/>
    </row>
    <row r="818" spans="1:5" x14ac:dyDescent="0.35">
      <c r="A818" s="199"/>
      <c r="B818" s="199"/>
      <c r="C818" s="206"/>
      <c r="D818" s="202"/>
      <c r="E818" s="207"/>
    </row>
    <row r="819" spans="1:5" x14ac:dyDescent="0.35">
      <c r="A819" s="199"/>
      <c r="B819" s="199"/>
      <c r="C819" s="206"/>
      <c r="D819" s="202"/>
      <c r="E819" s="207"/>
    </row>
    <row r="820" spans="1:5" x14ac:dyDescent="0.35">
      <c r="A820" s="199"/>
      <c r="B820" s="199"/>
      <c r="C820" s="206"/>
      <c r="D820" s="202"/>
      <c r="E820" s="207"/>
    </row>
    <row r="821" spans="1:5" x14ac:dyDescent="0.35">
      <c r="A821" s="199"/>
      <c r="B821" s="199"/>
      <c r="C821" s="206"/>
      <c r="D821" s="202"/>
      <c r="E821" s="207"/>
    </row>
    <row r="822" spans="1:5" x14ac:dyDescent="0.35">
      <c r="A822" s="199"/>
      <c r="B822" s="199"/>
      <c r="C822" s="206"/>
      <c r="D822" s="202"/>
      <c r="E822" s="207"/>
    </row>
    <row r="823" spans="1:5" x14ac:dyDescent="0.35">
      <c r="A823" s="199"/>
      <c r="B823" s="199"/>
      <c r="C823" s="206"/>
      <c r="D823" s="202"/>
      <c r="E823" s="207"/>
    </row>
    <row r="824" spans="1:5" x14ac:dyDescent="0.35">
      <c r="A824" s="199"/>
      <c r="B824" s="199"/>
      <c r="C824" s="206"/>
      <c r="D824" s="202"/>
      <c r="E824" s="207"/>
    </row>
    <row r="825" spans="1:5" x14ac:dyDescent="0.35">
      <c r="A825" s="199"/>
      <c r="B825" s="199"/>
      <c r="C825" s="206"/>
      <c r="D825" s="202"/>
      <c r="E825" s="207"/>
    </row>
    <row r="826" spans="1:5" x14ac:dyDescent="0.35">
      <c r="A826" s="199"/>
      <c r="B826" s="199"/>
      <c r="C826" s="206"/>
      <c r="D826" s="202"/>
      <c r="E826" s="207"/>
    </row>
    <row r="827" spans="1:5" x14ac:dyDescent="0.35">
      <c r="A827" s="199"/>
      <c r="B827" s="199"/>
      <c r="C827" s="206"/>
      <c r="D827" s="202"/>
      <c r="E827" s="207"/>
    </row>
    <row r="828" spans="1:5" x14ac:dyDescent="0.35">
      <c r="A828" s="199"/>
      <c r="B828" s="199"/>
      <c r="C828" s="206"/>
      <c r="D828" s="202"/>
      <c r="E828" s="207"/>
    </row>
    <row r="829" spans="1:5" x14ac:dyDescent="0.35">
      <c r="A829" s="199"/>
      <c r="B829" s="199"/>
      <c r="C829" s="206"/>
      <c r="D829" s="202"/>
      <c r="E829" s="207"/>
    </row>
    <row r="830" spans="1:5" x14ac:dyDescent="0.35">
      <c r="A830" s="199"/>
      <c r="B830" s="199"/>
      <c r="C830" s="206"/>
      <c r="D830" s="202"/>
      <c r="E830" s="207"/>
    </row>
    <row r="831" spans="1:5" x14ac:dyDescent="0.35">
      <c r="A831" s="199"/>
      <c r="B831" s="199"/>
      <c r="C831" s="206"/>
      <c r="D831" s="202"/>
      <c r="E831" s="207"/>
    </row>
    <row r="832" spans="1:5" x14ac:dyDescent="0.35">
      <c r="A832" s="199"/>
      <c r="B832" s="199"/>
      <c r="C832" s="206"/>
      <c r="D832" s="202"/>
      <c r="E832" s="207"/>
    </row>
    <row r="833" spans="1:5" x14ac:dyDescent="0.35">
      <c r="A833" s="199"/>
      <c r="B833" s="199"/>
      <c r="C833" s="206"/>
      <c r="D833" s="202"/>
      <c r="E833" s="207"/>
    </row>
    <row r="834" spans="1:5" x14ac:dyDescent="0.35">
      <c r="A834" s="199"/>
      <c r="B834" s="199"/>
      <c r="C834" s="206"/>
      <c r="D834" s="202"/>
      <c r="E834" s="207"/>
    </row>
    <row r="835" spans="1:5" x14ac:dyDescent="0.35">
      <c r="A835" s="199"/>
      <c r="B835" s="199"/>
      <c r="C835" s="206"/>
      <c r="D835" s="202"/>
      <c r="E835" s="207"/>
    </row>
    <row r="836" spans="1:5" x14ac:dyDescent="0.35">
      <c r="A836" s="199"/>
      <c r="B836" s="199"/>
      <c r="C836" s="206"/>
      <c r="D836" s="202"/>
      <c r="E836" s="207"/>
    </row>
    <row r="837" spans="1:5" x14ac:dyDescent="0.35">
      <c r="A837" s="199"/>
      <c r="B837" s="199"/>
      <c r="C837" s="206"/>
      <c r="D837" s="202"/>
      <c r="E837" s="207"/>
    </row>
    <row r="838" spans="1:5" x14ac:dyDescent="0.35">
      <c r="A838" s="199"/>
      <c r="B838" s="199"/>
      <c r="C838" s="206"/>
      <c r="D838" s="202"/>
      <c r="E838" s="207"/>
    </row>
    <row r="839" spans="1:5" x14ac:dyDescent="0.35">
      <c r="A839" s="199"/>
      <c r="B839" s="199"/>
      <c r="C839" s="206"/>
      <c r="D839" s="202"/>
      <c r="E839" s="207"/>
    </row>
    <row r="840" spans="1:5" x14ac:dyDescent="0.35">
      <c r="A840" s="199"/>
      <c r="B840" s="199"/>
      <c r="C840" s="206"/>
      <c r="D840" s="202"/>
      <c r="E840" s="207"/>
    </row>
    <row r="841" spans="1:5" x14ac:dyDescent="0.35">
      <c r="A841" s="199"/>
      <c r="B841" s="199"/>
      <c r="C841" s="206"/>
      <c r="D841" s="202"/>
      <c r="E841" s="207"/>
    </row>
    <row r="842" spans="1:5" x14ac:dyDescent="0.35">
      <c r="A842" s="199"/>
      <c r="B842" s="199"/>
      <c r="C842" s="206"/>
      <c r="D842" s="202"/>
      <c r="E842" s="207"/>
    </row>
    <row r="843" spans="1:5" x14ac:dyDescent="0.35">
      <c r="A843" s="199"/>
      <c r="B843" s="199"/>
      <c r="C843" s="206"/>
      <c r="D843" s="202"/>
      <c r="E843" s="207"/>
    </row>
    <row r="844" spans="1:5" x14ac:dyDescent="0.35">
      <c r="A844" s="199"/>
      <c r="B844" s="199"/>
      <c r="C844" s="206"/>
      <c r="D844" s="202"/>
      <c r="E844" s="207"/>
    </row>
    <row r="845" spans="1:5" x14ac:dyDescent="0.35">
      <c r="A845" s="199"/>
      <c r="B845" s="199"/>
      <c r="C845" s="206"/>
      <c r="D845" s="202"/>
      <c r="E845" s="207"/>
    </row>
    <row r="846" spans="1:5" x14ac:dyDescent="0.35">
      <c r="A846" s="199"/>
      <c r="B846" s="199"/>
      <c r="C846" s="206"/>
      <c r="D846" s="202"/>
      <c r="E846" s="207"/>
    </row>
    <row r="847" spans="1:5" x14ac:dyDescent="0.35">
      <c r="A847" s="199"/>
      <c r="B847" s="199"/>
      <c r="C847" s="206"/>
      <c r="D847" s="202"/>
      <c r="E847" s="207"/>
    </row>
    <row r="848" spans="1:5" x14ac:dyDescent="0.35">
      <c r="A848" s="199"/>
      <c r="B848" s="199"/>
      <c r="C848" s="206"/>
      <c r="D848" s="202"/>
      <c r="E848" s="207"/>
    </row>
    <row r="849" spans="1:5" x14ac:dyDescent="0.35">
      <c r="A849" s="199"/>
      <c r="B849" s="199"/>
      <c r="C849" s="206"/>
      <c r="D849" s="202"/>
      <c r="E849" s="207"/>
    </row>
    <row r="850" spans="1:5" x14ac:dyDescent="0.35">
      <c r="A850" s="199"/>
      <c r="B850" s="199"/>
      <c r="C850" s="206"/>
      <c r="D850" s="202"/>
      <c r="E850" s="207"/>
    </row>
    <row r="851" spans="1:5" x14ac:dyDescent="0.35">
      <c r="A851" s="199"/>
      <c r="B851" s="199"/>
      <c r="C851" s="206"/>
      <c r="D851" s="202"/>
      <c r="E851" s="207"/>
    </row>
    <row r="852" spans="1:5" x14ac:dyDescent="0.35">
      <c r="A852" s="199"/>
      <c r="B852" s="199"/>
      <c r="C852" s="206"/>
      <c r="D852" s="202"/>
      <c r="E852" s="207"/>
    </row>
    <row r="853" spans="1:5" x14ac:dyDescent="0.35">
      <c r="A853" s="199"/>
      <c r="B853" s="199"/>
      <c r="C853" s="206"/>
      <c r="D853" s="202"/>
      <c r="E853" s="207"/>
    </row>
    <row r="854" spans="1:5" x14ac:dyDescent="0.35">
      <c r="A854" s="199"/>
      <c r="B854" s="199"/>
      <c r="C854" s="206"/>
      <c r="D854" s="202"/>
      <c r="E854" s="207"/>
    </row>
    <row r="855" spans="1:5" x14ac:dyDescent="0.35">
      <c r="A855" s="199"/>
      <c r="B855" s="199"/>
      <c r="C855" s="206"/>
      <c r="D855" s="202"/>
      <c r="E855" s="207"/>
    </row>
    <row r="856" spans="1:5" x14ac:dyDescent="0.35">
      <c r="A856" s="199"/>
      <c r="B856" s="199"/>
      <c r="C856" s="206"/>
      <c r="D856" s="202"/>
      <c r="E856" s="207"/>
    </row>
    <row r="857" spans="1:5" x14ac:dyDescent="0.35">
      <c r="A857" s="199"/>
      <c r="B857" s="199"/>
      <c r="C857" s="206"/>
      <c r="D857" s="202"/>
      <c r="E857" s="207"/>
    </row>
    <row r="858" spans="1:5" x14ac:dyDescent="0.35">
      <c r="A858" s="199"/>
      <c r="B858" s="199"/>
      <c r="C858" s="206"/>
      <c r="D858" s="202"/>
      <c r="E858" s="207"/>
    </row>
    <row r="859" spans="1:5" x14ac:dyDescent="0.35">
      <c r="A859" s="199"/>
      <c r="B859" s="199"/>
      <c r="C859" s="206"/>
      <c r="D859" s="202"/>
      <c r="E859" s="207"/>
    </row>
    <row r="860" spans="1:5" x14ac:dyDescent="0.35">
      <c r="A860" s="199"/>
      <c r="B860" s="199"/>
      <c r="C860" s="206"/>
      <c r="D860" s="202"/>
      <c r="E860" s="207"/>
    </row>
    <row r="861" spans="1:5" x14ac:dyDescent="0.35">
      <c r="A861" s="199"/>
      <c r="B861" s="199"/>
      <c r="C861" s="206"/>
      <c r="D861" s="202"/>
      <c r="E861" s="207"/>
    </row>
    <row r="862" spans="1:5" x14ac:dyDescent="0.35">
      <c r="A862" s="199"/>
      <c r="B862" s="199"/>
      <c r="C862" s="206"/>
      <c r="D862" s="202"/>
      <c r="E862" s="207"/>
    </row>
    <row r="863" spans="1:5" x14ac:dyDescent="0.35">
      <c r="A863" s="199"/>
      <c r="B863" s="199"/>
      <c r="C863" s="206"/>
      <c r="D863" s="202"/>
      <c r="E863" s="207"/>
    </row>
    <row r="864" spans="1:5" x14ac:dyDescent="0.35">
      <c r="A864" s="199"/>
      <c r="B864" s="199"/>
      <c r="C864" s="206"/>
      <c r="D864" s="202"/>
      <c r="E864" s="207"/>
    </row>
    <row r="865" spans="1:5" x14ac:dyDescent="0.35">
      <c r="A865" s="199"/>
      <c r="B865" s="199"/>
      <c r="C865" s="206"/>
      <c r="D865" s="202"/>
      <c r="E865" s="207"/>
    </row>
    <row r="866" spans="1:5" x14ac:dyDescent="0.35">
      <c r="A866" s="199"/>
      <c r="B866" s="199"/>
      <c r="C866" s="206"/>
      <c r="D866" s="202"/>
      <c r="E866" s="207"/>
    </row>
    <row r="867" spans="1:5" x14ac:dyDescent="0.35">
      <c r="A867" s="199"/>
      <c r="B867" s="199"/>
      <c r="C867" s="206"/>
      <c r="D867" s="202"/>
      <c r="E867" s="207"/>
    </row>
    <row r="868" spans="1:5" x14ac:dyDescent="0.35">
      <c r="A868" s="199"/>
      <c r="B868" s="199"/>
      <c r="C868" s="206"/>
      <c r="D868" s="202"/>
      <c r="E868" s="207"/>
    </row>
    <row r="869" spans="1:5" x14ac:dyDescent="0.35">
      <c r="A869" s="199"/>
      <c r="B869" s="199"/>
      <c r="C869" s="206"/>
      <c r="D869" s="202"/>
      <c r="E869" s="207"/>
    </row>
    <row r="870" spans="1:5" x14ac:dyDescent="0.35">
      <c r="A870" s="199"/>
      <c r="B870" s="199"/>
      <c r="C870" s="206"/>
      <c r="D870" s="202"/>
      <c r="E870" s="207"/>
    </row>
    <row r="871" spans="1:5" x14ac:dyDescent="0.35">
      <c r="A871" s="199"/>
      <c r="B871" s="199"/>
      <c r="C871" s="206"/>
      <c r="D871" s="202"/>
      <c r="E871" s="207"/>
    </row>
    <row r="872" spans="1:5" x14ac:dyDescent="0.35">
      <c r="A872" s="199"/>
      <c r="B872" s="199"/>
      <c r="C872" s="206"/>
      <c r="D872" s="202"/>
      <c r="E872" s="207"/>
    </row>
    <row r="873" spans="1:5" x14ac:dyDescent="0.35">
      <c r="A873" s="199"/>
      <c r="B873" s="199"/>
      <c r="C873" s="206"/>
      <c r="D873" s="202"/>
      <c r="E873" s="207"/>
    </row>
    <row r="874" spans="1:5" x14ac:dyDescent="0.35">
      <c r="A874" s="199"/>
      <c r="B874" s="199"/>
      <c r="C874" s="206"/>
      <c r="D874" s="202"/>
      <c r="E874" s="207"/>
    </row>
    <row r="875" spans="1:5" x14ac:dyDescent="0.35">
      <c r="A875" s="199"/>
      <c r="B875" s="199"/>
      <c r="C875" s="206"/>
      <c r="D875" s="202"/>
      <c r="E875" s="207"/>
    </row>
    <row r="876" spans="1:5" x14ac:dyDescent="0.35">
      <c r="A876" s="199"/>
      <c r="B876" s="199"/>
      <c r="C876" s="206"/>
      <c r="D876" s="202"/>
      <c r="E876" s="207"/>
    </row>
    <row r="877" spans="1:5" x14ac:dyDescent="0.35">
      <c r="A877" s="199"/>
      <c r="B877" s="199"/>
      <c r="C877" s="206"/>
      <c r="D877" s="202"/>
      <c r="E877" s="207"/>
    </row>
    <row r="878" spans="1:5" x14ac:dyDescent="0.35">
      <c r="A878" s="199"/>
      <c r="B878" s="199"/>
      <c r="C878" s="206"/>
      <c r="D878" s="202"/>
      <c r="E878" s="207"/>
    </row>
    <row r="879" spans="1:5" x14ac:dyDescent="0.35">
      <c r="A879" s="199"/>
      <c r="B879" s="199"/>
      <c r="C879" s="206"/>
      <c r="D879" s="202"/>
      <c r="E879" s="207"/>
    </row>
    <row r="880" spans="1:5" x14ac:dyDescent="0.35">
      <c r="A880" s="199"/>
      <c r="B880" s="199"/>
      <c r="C880" s="206"/>
      <c r="D880" s="202"/>
      <c r="E880" s="207"/>
    </row>
    <row r="881" spans="1:5" x14ac:dyDescent="0.35">
      <c r="A881" s="199"/>
      <c r="B881" s="199"/>
      <c r="C881" s="206"/>
      <c r="D881" s="202"/>
      <c r="E881" s="207"/>
    </row>
    <row r="882" spans="1:5" x14ac:dyDescent="0.35">
      <c r="A882" s="199"/>
      <c r="B882" s="199"/>
      <c r="C882" s="206"/>
      <c r="D882" s="202"/>
      <c r="E882" s="207"/>
    </row>
    <row r="883" spans="1:5" x14ac:dyDescent="0.35">
      <c r="A883" s="199"/>
      <c r="B883" s="199"/>
      <c r="C883" s="206"/>
      <c r="D883" s="202"/>
      <c r="E883" s="207"/>
    </row>
    <row r="884" spans="1:5" x14ac:dyDescent="0.35">
      <c r="A884" s="199"/>
      <c r="B884" s="199"/>
      <c r="C884" s="206"/>
      <c r="D884" s="202"/>
      <c r="E884" s="207"/>
    </row>
    <row r="885" spans="1:5" x14ac:dyDescent="0.35">
      <c r="A885" s="199"/>
      <c r="B885" s="199"/>
      <c r="C885" s="206"/>
      <c r="D885" s="202"/>
      <c r="E885" s="207"/>
    </row>
    <row r="886" spans="1:5" x14ac:dyDescent="0.35">
      <c r="A886" s="199"/>
      <c r="B886" s="199"/>
      <c r="C886" s="206"/>
      <c r="D886" s="202"/>
      <c r="E886" s="207"/>
    </row>
    <row r="887" spans="1:5" x14ac:dyDescent="0.35">
      <c r="A887" s="199"/>
      <c r="B887" s="199"/>
      <c r="C887" s="206"/>
      <c r="D887" s="202"/>
      <c r="E887" s="207"/>
    </row>
    <row r="888" spans="1:5" x14ac:dyDescent="0.35">
      <c r="A888" s="199"/>
      <c r="B888" s="199"/>
      <c r="C888" s="206"/>
      <c r="D888" s="202"/>
      <c r="E888" s="207"/>
    </row>
    <row r="889" spans="1:5" x14ac:dyDescent="0.35">
      <c r="A889" s="199"/>
      <c r="B889" s="199"/>
      <c r="C889" s="206"/>
      <c r="D889" s="202"/>
      <c r="E889" s="207"/>
    </row>
    <row r="890" spans="1:5" x14ac:dyDescent="0.35">
      <c r="A890" s="199"/>
      <c r="B890" s="199"/>
      <c r="C890" s="206"/>
      <c r="D890" s="202"/>
      <c r="E890" s="207"/>
    </row>
    <row r="891" spans="1:5" x14ac:dyDescent="0.35">
      <c r="A891" s="199"/>
      <c r="B891" s="199"/>
      <c r="C891" s="206"/>
      <c r="D891" s="202"/>
      <c r="E891" s="207"/>
    </row>
    <row r="892" spans="1:5" x14ac:dyDescent="0.35">
      <c r="A892" s="199"/>
      <c r="B892" s="199"/>
      <c r="C892" s="206"/>
      <c r="D892" s="202"/>
      <c r="E892" s="207"/>
    </row>
    <row r="893" spans="1:5" x14ac:dyDescent="0.35">
      <c r="A893" s="199"/>
      <c r="B893" s="199"/>
      <c r="C893" s="206"/>
      <c r="D893" s="202"/>
      <c r="E893" s="207"/>
    </row>
    <row r="894" spans="1:5" x14ac:dyDescent="0.35">
      <c r="A894" s="199"/>
      <c r="B894" s="199"/>
      <c r="C894" s="206"/>
      <c r="D894" s="202"/>
      <c r="E894" s="207"/>
    </row>
    <row r="895" spans="1:5" x14ac:dyDescent="0.35">
      <c r="A895" s="199"/>
      <c r="B895" s="199"/>
      <c r="C895" s="206"/>
      <c r="D895" s="202"/>
      <c r="E895" s="207"/>
    </row>
    <row r="896" spans="1:5" x14ac:dyDescent="0.35">
      <c r="A896" s="199"/>
      <c r="B896" s="199"/>
      <c r="C896" s="206"/>
      <c r="D896" s="202"/>
      <c r="E896" s="207"/>
    </row>
    <row r="897" spans="1:5" x14ac:dyDescent="0.35">
      <c r="A897" s="199"/>
      <c r="B897" s="199"/>
      <c r="C897" s="206"/>
      <c r="D897" s="202"/>
      <c r="E897" s="207"/>
    </row>
    <row r="898" spans="1:5" x14ac:dyDescent="0.35">
      <c r="A898" s="199"/>
      <c r="B898" s="199"/>
      <c r="C898" s="206"/>
      <c r="D898" s="202"/>
      <c r="E898" s="207"/>
    </row>
    <row r="899" spans="1:5" x14ac:dyDescent="0.35">
      <c r="A899" s="199"/>
      <c r="B899" s="199"/>
      <c r="C899" s="206"/>
      <c r="D899" s="202"/>
      <c r="E899" s="207"/>
    </row>
    <row r="900" spans="1:5" x14ac:dyDescent="0.35">
      <c r="A900" s="199"/>
      <c r="B900" s="199"/>
      <c r="C900" s="206"/>
      <c r="D900" s="202"/>
      <c r="E900" s="207"/>
    </row>
    <row r="901" spans="1:5" x14ac:dyDescent="0.35">
      <c r="A901" s="199"/>
      <c r="B901" s="199"/>
      <c r="C901" s="206"/>
      <c r="D901" s="202"/>
      <c r="E901" s="207"/>
    </row>
    <row r="902" spans="1:5" x14ac:dyDescent="0.35">
      <c r="A902" s="199"/>
      <c r="B902" s="199"/>
      <c r="C902" s="206"/>
      <c r="D902" s="202"/>
      <c r="E902" s="207"/>
    </row>
    <row r="903" spans="1:5" x14ac:dyDescent="0.35">
      <c r="A903" s="199"/>
      <c r="B903" s="199"/>
      <c r="C903" s="206"/>
      <c r="D903" s="202"/>
      <c r="E903" s="207"/>
    </row>
    <row r="904" spans="1:5" x14ac:dyDescent="0.35">
      <c r="A904" s="199"/>
      <c r="B904" s="199"/>
      <c r="C904" s="206"/>
      <c r="D904" s="202"/>
      <c r="E904" s="207"/>
    </row>
    <row r="905" spans="1:5" x14ac:dyDescent="0.35">
      <c r="A905" s="199"/>
      <c r="B905" s="199"/>
      <c r="C905" s="206"/>
      <c r="D905" s="202"/>
      <c r="E905" s="207"/>
    </row>
    <row r="906" spans="1:5" x14ac:dyDescent="0.35">
      <c r="A906" s="199"/>
      <c r="B906" s="199"/>
      <c r="C906" s="206"/>
      <c r="D906" s="202"/>
      <c r="E906" s="207"/>
    </row>
    <row r="907" spans="1:5" x14ac:dyDescent="0.35">
      <c r="A907" s="199"/>
      <c r="B907" s="199"/>
      <c r="C907" s="206"/>
      <c r="D907" s="202"/>
      <c r="E907" s="207"/>
    </row>
    <row r="908" spans="1:5" x14ac:dyDescent="0.35">
      <c r="A908" s="199"/>
      <c r="B908" s="199"/>
      <c r="C908" s="206"/>
      <c r="D908" s="202"/>
      <c r="E908" s="207"/>
    </row>
    <row r="909" spans="1:5" x14ac:dyDescent="0.35">
      <c r="A909" s="199"/>
      <c r="B909" s="199"/>
      <c r="C909" s="206"/>
      <c r="D909" s="202"/>
      <c r="E909" s="207"/>
    </row>
    <row r="910" spans="1:5" x14ac:dyDescent="0.35">
      <c r="A910" s="199"/>
      <c r="B910" s="199"/>
      <c r="C910" s="206"/>
      <c r="D910" s="202"/>
      <c r="E910" s="202"/>
    </row>
    <row r="911" spans="1:5" x14ac:dyDescent="0.35">
      <c r="A911" s="199"/>
      <c r="B911" s="199"/>
      <c r="C911" s="206"/>
      <c r="D911" s="202"/>
      <c r="E911" s="207"/>
    </row>
    <row r="912" spans="1:5" x14ac:dyDescent="0.35">
      <c r="A912" s="199"/>
      <c r="B912" s="199"/>
      <c r="C912" s="206"/>
      <c r="D912" s="202"/>
      <c r="E912" s="207"/>
    </row>
    <row r="913" spans="1:5" x14ac:dyDescent="0.35">
      <c r="A913" s="199"/>
      <c r="B913" s="199"/>
      <c r="C913" s="206"/>
      <c r="D913" s="202"/>
      <c r="E913" s="207"/>
    </row>
    <row r="914" spans="1:5" x14ac:dyDescent="0.35">
      <c r="A914" s="199"/>
      <c r="B914" s="199"/>
      <c r="C914" s="206"/>
      <c r="D914" s="202"/>
      <c r="E914" s="207"/>
    </row>
    <row r="915" spans="1:5" x14ac:dyDescent="0.35">
      <c r="A915" s="199"/>
      <c r="B915" s="199"/>
      <c r="C915" s="206"/>
      <c r="D915" s="202"/>
      <c r="E915" s="207"/>
    </row>
    <row r="916" spans="1:5" x14ac:dyDescent="0.35">
      <c r="A916" s="199"/>
      <c r="B916" s="199"/>
      <c r="C916" s="206"/>
      <c r="D916" s="202"/>
      <c r="E916" s="207"/>
    </row>
    <row r="917" spans="1:5" x14ac:dyDescent="0.35">
      <c r="A917" s="199"/>
      <c r="B917" s="199"/>
      <c r="C917" s="206"/>
      <c r="D917" s="202"/>
      <c r="E917" s="202"/>
    </row>
    <row r="918" spans="1:5" x14ac:dyDescent="0.35">
      <c r="A918" s="199"/>
      <c r="B918" s="199"/>
      <c r="C918" s="206"/>
      <c r="D918" s="202"/>
      <c r="E918" s="207"/>
    </row>
    <row r="919" spans="1:5" x14ac:dyDescent="0.35">
      <c r="A919" s="199"/>
      <c r="B919" s="199"/>
      <c r="C919" s="206"/>
      <c r="D919" s="202"/>
      <c r="E919" s="207"/>
    </row>
    <row r="920" spans="1:5" x14ac:dyDescent="0.35">
      <c r="A920" s="199"/>
      <c r="B920" s="199"/>
      <c r="C920" s="206"/>
      <c r="D920" s="202"/>
      <c r="E920" s="207"/>
    </row>
    <row r="921" spans="1:5" x14ac:dyDescent="0.35">
      <c r="A921" s="199"/>
      <c r="B921" s="199"/>
      <c r="C921" s="206"/>
      <c r="D921" s="202"/>
      <c r="E921" s="207"/>
    </row>
    <row r="922" spans="1:5" x14ac:dyDescent="0.35">
      <c r="A922" s="199"/>
      <c r="B922" s="199"/>
      <c r="C922" s="206"/>
      <c r="D922" s="202"/>
      <c r="E922" s="207"/>
    </row>
    <row r="923" spans="1:5" x14ac:dyDescent="0.35">
      <c r="A923" s="199"/>
      <c r="B923" s="199"/>
      <c r="C923" s="206"/>
      <c r="D923" s="202"/>
      <c r="E923" s="207"/>
    </row>
    <row r="924" spans="1:5" x14ac:dyDescent="0.35">
      <c r="A924" s="199"/>
      <c r="B924" s="199"/>
      <c r="C924" s="206"/>
      <c r="D924" s="202"/>
      <c r="E924" s="202"/>
    </row>
    <row r="925" spans="1:5" x14ac:dyDescent="0.35">
      <c r="A925" s="199"/>
      <c r="B925" s="199"/>
      <c r="C925" s="206"/>
      <c r="D925" s="202"/>
      <c r="E925" s="207"/>
    </row>
    <row r="926" spans="1:5" x14ac:dyDescent="0.35">
      <c r="A926" s="199"/>
      <c r="B926" s="199"/>
      <c r="C926" s="206"/>
      <c r="D926" s="202"/>
      <c r="E926" s="207"/>
    </row>
    <row r="927" spans="1:5" x14ac:dyDescent="0.35">
      <c r="A927" s="199"/>
      <c r="B927" s="199"/>
      <c r="C927" s="206"/>
      <c r="D927" s="202"/>
      <c r="E927" s="207"/>
    </row>
    <row r="928" spans="1:5" x14ac:dyDescent="0.35">
      <c r="A928" s="199"/>
      <c r="B928" s="199"/>
      <c r="C928" s="206"/>
      <c r="D928" s="202"/>
      <c r="E928" s="207"/>
    </row>
    <row r="929" spans="1:5" x14ac:dyDescent="0.35">
      <c r="A929" s="199"/>
      <c r="B929" s="199"/>
      <c r="C929" s="206"/>
      <c r="D929" s="202"/>
      <c r="E929" s="207"/>
    </row>
    <row r="930" spans="1:5" x14ac:dyDescent="0.35">
      <c r="A930" s="199"/>
      <c r="B930" s="199"/>
      <c r="C930" s="206"/>
      <c r="D930" s="202"/>
      <c r="E930" s="207"/>
    </row>
    <row r="931" spans="1:5" x14ac:dyDescent="0.35">
      <c r="A931" s="199"/>
      <c r="B931" s="199"/>
      <c r="C931" s="206"/>
      <c r="D931" s="202"/>
      <c r="E931" s="207"/>
    </row>
    <row r="932" spans="1:5" x14ac:dyDescent="0.35">
      <c r="A932" s="199"/>
      <c r="B932" s="199"/>
      <c r="C932" s="206"/>
      <c r="D932" s="202"/>
      <c r="E932" s="207"/>
    </row>
    <row r="933" spans="1:5" x14ac:dyDescent="0.35">
      <c r="A933" s="199"/>
      <c r="B933" s="199"/>
      <c r="C933" s="206"/>
      <c r="D933" s="202"/>
      <c r="E933" s="207"/>
    </row>
    <row r="934" spans="1:5" x14ac:dyDescent="0.35">
      <c r="A934" s="199"/>
      <c r="B934" s="199"/>
      <c r="C934" s="206"/>
      <c r="D934" s="202"/>
      <c r="E934" s="207"/>
    </row>
    <row r="935" spans="1:5" x14ac:dyDescent="0.35">
      <c r="A935" s="199"/>
      <c r="B935" s="199"/>
      <c r="C935" s="206"/>
      <c r="D935" s="202"/>
      <c r="E935" s="207"/>
    </row>
    <row r="936" spans="1:5" x14ac:dyDescent="0.35">
      <c r="A936" s="199"/>
      <c r="B936" s="199"/>
      <c r="C936" s="206"/>
      <c r="D936" s="202"/>
      <c r="E936" s="207"/>
    </row>
    <row r="937" spans="1:5" x14ac:dyDescent="0.35">
      <c r="A937" s="199"/>
      <c r="B937" s="199"/>
      <c r="C937" s="206"/>
      <c r="D937" s="202"/>
      <c r="E937" s="207"/>
    </row>
    <row r="938" spans="1:5" x14ac:dyDescent="0.35">
      <c r="A938" s="199"/>
      <c r="B938" s="199"/>
      <c r="C938" s="206"/>
      <c r="D938" s="202"/>
      <c r="E938" s="207"/>
    </row>
    <row r="939" spans="1:5" x14ac:dyDescent="0.35">
      <c r="A939" s="199"/>
      <c r="B939" s="199"/>
      <c r="C939" s="206"/>
      <c r="D939" s="202"/>
      <c r="E939" s="207"/>
    </row>
    <row r="940" spans="1:5" x14ac:dyDescent="0.35">
      <c r="A940" s="199"/>
      <c r="B940" s="199"/>
      <c r="C940" s="206"/>
      <c r="D940" s="202"/>
      <c r="E940" s="207"/>
    </row>
    <row r="941" spans="1:5" x14ac:dyDescent="0.35">
      <c r="A941" s="199"/>
      <c r="B941" s="199"/>
      <c r="C941" s="206"/>
      <c r="D941" s="202"/>
      <c r="E941" s="207"/>
    </row>
    <row r="942" spans="1:5" x14ac:dyDescent="0.35">
      <c r="A942" s="199"/>
      <c r="B942" s="199"/>
      <c r="C942" s="206"/>
      <c r="D942" s="202"/>
      <c r="E942" s="207"/>
    </row>
    <row r="943" spans="1:5" x14ac:dyDescent="0.35">
      <c r="A943" s="199"/>
      <c r="B943" s="199"/>
      <c r="C943" s="206"/>
      <c r="D943" s="202"/>
      <c r="E943" s="207"/>
    </row>
    <row r="944" spans="1:5" x14ac:dyDescent="0.35">
      <c r="A944" s="199"/>
      <c r="B944" s="199"/>
      <c r="C944" s="206"/>
      <c r="D944" s="202"/>
      <c r="E944" s="207"/>
    </row>
    <row r="945" spans="1:5" x14ac:dyDescent="0.35">
      <c r="A945" s="199"/>
      <c r="B945" s="199"/>
      <c r="C945" s="206"/>
      <c r="D945" s="202"/>
      <c r="E945" s="207"/>
    </row>
    <row r="946" spans="1:5" x14ac:dyDescent="0.35">
      <c r="A946" s="199"/>
      <c r="B946" s="199"/>
      <c r="C946" s="206"/>
      <c r="D946" s="202"/>
      <c r="E946" s="207"/>
    </row>
    <row r="947" spans="1:5" x14ac:dyDescent="0.35">
      <c r="A947" s="199"/>
      <c r="B947" s="199"/>
      <c r="C947" s="206"/>
      <c r="D947" s="202"/>
      <c r="E947" s="207"/>
    </row>
    <row r="948" spans="1:5" x14ac:dyDescent="0.35">
      <c r="A948" s="199"/>
      <c r="B948" s="199"/>
      <c r="C948" s="206"/>
      <c r="D948" s="202"/>
      <c r="E948" s="207"/>
    </row>
    <row r="949" spans="1:5" x14ac:dyDescent="0.35">
      <c r="A949" s="199"/>
      <c r="B949" s="199"/>
      <c r="C949" s="206"/>
      <c r="D949" s="202"/>
      <c r="E949" s="207"/>
    </row>
    <row r="950" spans="1:5" x14ac:dyDescent="0.35">
      <c r="A950" s="199"/>
      <c r="B950" s="199"/>
      <c r="C950" s="206"/>
      <c r="D950" s="202"/>
      <c r="E950" s="207"/>
    </row>
    <row r="951" spans="1:5" x14ac:dyDescent="0.35">
      <c r="A951" s="199"/>
      <c r="B951" s="199"/>
      <c r="C951" s="206"/>
      <c r="D951" s="202"/>
      <c r="E951" s="207"/>
    </row>
    <row r="952" spans="1:5" x14ac:dyDescent="0.35">
      <c r="A952" s="199"/>
      <c r="B952" s="199"/>
      <c r="C952" s="206"/>
      <c r="D952" s="202"/>
      <c r="E952" s="207"/>
    </row>
    <row r="953" spans="1:5" x14ac:dyDescent="0.35">
      <c r="A953" s="199"/>
      <c r="B953" s="199"/>
      <c r="C953" s="206"/>
      <c r="D953" s="202"/>
      <c r="E953" s="207"/>
    </row>
    <row r="954" spans="1:5" x14ac:dyDescent="0.35">
      <c r="A954" s="199"/>
      <c r="B954" s="199"/>
      <c r="C954" s="206"/>
      <c r="D954" s="202"/>
      <c r="E954" s="207"/>
    </row>
    <row r="955" spans="1:5" x14ac:dyDescent="0.35">
      <c r="A955" s="199"/>
      <c r="B955" s="199"/>
      <c r="C955" s="206"/>
      <c r="D955" s="202"/>
      <c r="E955" s="207"/>
    </row>
    <row r="956" spans="1:5" x14ac:dyDescent="0.35">
      <c r="A956" s="199"/>
      <c r="B956" s="199"/>
      <c r="C956" s="206"/>
      <c r="D956" s="202"/>
      <c r="E956" s="207"/>
    </row>
    <row r="957" spans="1:5" x14ac:dyDescent="0.35">
      <c r="A957" s="199"/>
      <c r="B957" s="199"/>
      <c r="C957" s="206"/>
      <c r="D957" s="202"/>
      <c r="E957" s="207"/>
    </row>
    <row r="958" spans="1:5" x14ac:dyDescent="0.35">
      <c r="A958" s="199"/>
      <c r="B958" s="199"/>
      <c r="C958" s="206"/>
      <c r="D958" s="202"/>
      <c r="E958" s="207"/>
    </row>
    <row r="959" spans="1:5" x14ac:dyDescent="0.35">
      <c r="A959" s="199"/>
      <c r="B959" s="199"/>
      <c r="C959" s="206"/>
      <c r="D959" s="202"/>
      <c r="E959" s="207"/>
    </row>
    <row r="960" spans="1:5" x14ac:dyDescent="0.35">
      <c r="A960" s="199"/>
      <c r="B960" s="199"/>
      <c r="C960" s="206"/>
      <c r="D960" s="202"/>
      <c r="E960" s="207"/>
    </row>
    <row r="961" spans="1:5" x14ac:dyDescent="0.35">
      <c r="A961" s="199"/>
      <c r="B961" s="199"/>
      <c r="C961" s="206"/>
      <c r="D961" s="202"/>
      <c r="E961" s="207"/>
    </row>
    <row r="962" spans="1:5" x14ac:dyDescent="0.35">
      <c r="A962" s="199"/>
      <c r="B962" s="199"/>
      <c r="C962" s="206"/>
      <c r="D962" s="202"/>
      <c r="E962" s="207"/>
    </row>
    <row r="963" spans="1:5" x14ac:dyDescent="0.35">
      <c r="A963" s="199"/>
      <c r="B963" s="199"/>
      <c r="C963" s="206"/>
      <c r="D963" s="202"/>
      <c r="E963" s="207"/>
    </row>
    <row r="964" spans="1:5" x14ac:dyDescent="0.35">
      <c r="A964" s="199"/>
      <c r="B964" s="199"/>
      <c r="C964" s="206"/>
      <c r="D964" s="202"/>
      <c r="E964" s="207"/>
    </row>
    <row r="965" spans="1:5" x14ac:dyDescent="0.35">
      <c r="A965" s="199"/>
      <c r="B965" s="199"/>
      <c r="C965" s="206"/>
      <c r="D965" s="202"/>
      <c r="E965" s="207"/>
    </row>
    <row r="966" spans="1:5" x14ac:dyDescent="0.35">
      <c r="A966" s="199"/>
      <c r="B966" s="199"/>
      <c r="C966" s="206"/>
      <c r="D966" s="202"/>
      <c r="E966" s="207"/>
    </row>
    <row r="967" spans="1:5" x14ac:dyDescent="0.35">
      <c r="A967" s="199"/>
      <c r="B967" s="199"/>
      <c r="C967" s="206"/>
      <c r="D967" s="202"/>
      <c r="E967" s="207"/>
    </row>
    <row r="968" spans="1:5" x14ac:dyDescent="0.35">
      <c r="A968" s="199"/>
      <c r="B968" s="199"/>
      <c r="C968" s="206"/>
      <c r="D968" s="202"/>
      <c r="E968" s="207"/>
    </row>
    <row r="969" spans="1:5" x14ac:dyDescent="0.35">
      <c r="A969" s="199"/>
      <c r="B969" s="199"/>
      <c r="C969" s="206"/>
      <c r="D969" s="202"/>
      <c r="E969" s="207"/>
    </row>
    <row r="970" spans="1:5" x14ac:dyDescent="0.35">
      <c r="A970" s="199"/>
      <c r="B970" s="199"/>
      <c r="C970" s="206"/>
      <c r="D970" s="202"/>
      <c r="E970" s="207"/>
    </row>
    <row r="971" spans="1:5" x14ac:dyDescent="0.35">
      <c r="A971" s="199"/>
      <c r="B971" s="199"/>
      <c r="C971" s="206"/>
      <c r="D971" s="202"/>
      <c r="E971" s="207"/>
    </row>
    <row r="972" spans="1:5" x14ac:dyDescent="0.35">
      <c r="A972" s="199"/>
      <c r="B972" s="199"/>
      <c r="C972" s="206"/>
      <c r="D972" s="202"/>
      <c r="E972" s="207"/>
    </row>
    <row r="973" spans="1:5" x14ac:dyDescent="0.35">
      <c r="A973" s="199"/>
      <c r="B973" s="199"/>
      <c r="C973" s="206"/>
      <c r="D973" s="202"/>
      <c r="E973" s="207"/>
    </row>
    <row r="974" spans="1:5" x14ac:dyDescent="0.35">
      <c r="A974" s="199"/>
      <c r="B974" s="199"/>
      <c r="C974" s="206"/>
      <c r="D974" s="202"/>
      <c r="E974" s="207"/>
    </row>
    <row r="975" spans="1:5" x14ac:dyDescent="0.35">
      <c r="A975" s="199"/>
      <c r="B975" s="199"/>
      <c r="C975" s="206"/>
      <c r="D975" s="202"/>
      <c r="E975" s="207"/>
    </row>
    <row r="976" spans="1:5" x14ac:dyDescent="0.35">
      <c r="A976" s="199"/>
      <c r="B976" s="199"/>
      <c r="C976" s="206"/>
      <c r="D976" s="202"/>
      <c r="E976" s="207"/>
    </row>
    <row r="977" spans="1:5" x14ac:dyDescent="0.35">
      <c r="A977" s="199"/>
      <c r="B977" s="199"/>
      <c r="C977" s="206"/>
      <c r="D977" s="202"/>
      <c r="E977" s="207"/>
    </row>
    <row r="978" spans="1:5" x14ac:dyDescent="0.35">
      <c r="A978" s="199"/>
      <c r="B978" s="199"/>
      <c r="C978" s="206"/>
      <c r="D978" s="202"/>
      <c r="E978" s="207"/>
    </row>
    <row r="979" spans="1:5" x14ac:dyDescent="0.35">
      <c r="A979" s="199"/>
      <c r="B979" s="199"/>
      <c r="C979" s="206"/>
      <c r="D979" s="202"/>
      <c r="E979" s="207"/>
    </row>
    <row r="980" spans="1:5" x14ac:dyDescent="0.35">
      <c r="A980" s="199"/>
      <c r="B980" s="199"/>
      <c r="C980" s="206"/>
      <c r="D980" s="202"/>
      <c r="E980" s="207"/>
    </row>
    <row r="981" spans="1:5" x14ac:dyDescent="0.35">
      <c r="A981" s="199"/>
      <c r="B981" s="199"/>
      <c r="C981" s="206"/>
      <c r="D981" s="202"/>
      <c r="E981" s="207"/>
    </row>
    <row r="982" spans="1:5" x14ac:dyDescent="0.35">
      <c r="A982" s="199"/>
      <c r="B982" s="199"/>
      <c r="C982" s="206"/>
      <c r="D982" s="202"/>
      <c r="E982" s="207"/>
    </row>
    <row r="983" spans="1:5" x14ac:dyDescent="0.35">
      <c r="A983" s="199"/>
      <c r="B983" s="199"/>
      <c r="C983" s="206"/>
      <c r="D983" s="202"/>
      <c r="E983" s="207"/>
    </row>
    <row r="984" spans="1:5" x14ac:dyDescent="0.35">
      <c r="A984" s="199"/>
      <c r="B984" s="199"/>
      <c r="C984" s="206"/>
      <c r="D984" s="202"/>
      <c r="E984" s="207"/>
    </row>
    <row r="985" spans="1:5" x14ac:dyDescent="0.35">
      <c r="A985" s="199"/>
      <c r="B985" s="199"/>
      <c r="C985" s="206"/>
      <c r="D985" s="202"/>
      <c r="E985" s="207"/>
    </row>
    <row r="986" spans="1:5" x14ac:dyDescent="0.35">
      <c r="A986" s="199"/>
      <c r="B986" s="199"/>
      <c r="C986" s="206"/>
      <c r="D986" s="202"/>
      <c r="E986" s="207"/>
    </row>
    <row r="987" spans="1:5" x14ac:dyDescent="0.35">
      <c r="A987" s="199"/>
      <c r="B987" s="199"/>
      <c r="C987" s="206"/>
      <c r="D987" s="202"/>
      <c r="E987" s="207"/>
    </row>
    <row r="988" spans="1:5" x14ac:dyDescent="0.35">
      <c r="A988" s="199"/>
      <c r="B988" s="199"/>
      <c r="C988" s="206"/>
      <c r="D988" s="202"/>
      <c r="E988" s="207"/>
    </row>
    <row r="989" spans="1:5" x14ac:dyDescent="0.35">
      <c r="A989" s="199"/>
      <c r="B989" s="199"/>
      <c r="C989" s="206"/>
      <c r="D989" s="202"/>
      <c r="E989" s="207"/>
    </row>
    <row r="990" spans="1:5" x14ac:dyDescent="0.35">
      <c r="A990" s="199"/>
      <c r="B990" s="199"/>
      <c r="C990" s="206"/>
      <c r="D990" s="202"/>
      <c r="E990" s="207"/>
    </row>
    <row r="991" spans="1:5" x14ac:dyDescent="0.35">
      <c r="A991" s="199"/>
      <c r="B991" s="199"/>
      <c r="C991" s="206"/>
      <c r="D991" s="202"/>
      <c r="E991" s="207"/>
    </row>
    <row r="992" spans="1:5" x14ac:dyDescent="0.35">
      <c r="A992" s="199"/>
      <c r="B992" s="199"/>
      <c r="C992" s="206"/>
      <c r="D992" s="202"/>
      <c r="E992" s="207"/>
    </row>
    <row r="993" spans="1:5" x14ac:dyDescent="0.35">
      <c r="A993" s="199"/>
      <c r="B993" s="199"/>
      <c r="C993" s="206"/>
      <c r="D993" s="202"/>
      <c r="E993" s="207"/>
    </row>
    <row r="994" spans="1:5" x14ac:dyDescent="0.35">
      <c r="A994" s="199"/>
      <c r="B994" s="199"/>
      <c r="C994" s="206"/>
      <c r="D994" s="202"/>
      <c r="E994" s="207"/>
    </row>
    <row r="995" spans="1:5" x14ac:dyDescent="0.35">
      <c r="A995" s="199"/>
      <c r="B995" s="199"/>
      <c r="C995" s="206"/>
      <c r="D995" s="202"/>
      <c r="E995" s="207"/>
    </row>
    <row r="996" spans="1:5" x14ac:dyDescent="0.35">
      <c r="A996" s="199"/>
      <c r="B996" s="199"/>
      <c r="C996" s="206"/>
      <c r="D996" s="202"/>
      <c r="E996" s="207"/>
    </row>
    <row r="997" spans="1:5" x14ac:dyDescent="0.35">
      <c r="A997" s="199"/>
      <c r="B997" s="199"/>
      <c r="C997" s="206"/>
      <c r="D997" s="202"/>
      <c r="E997" s="207"/>
    </row>
    <row r="998" spans="1:5" x14ac:dyDescent="0.35">
      <c r="A998" s="199"/>
      <c r="B998" s="199"/>
      <c r="C998" s="206"/>
      <c r="D998" s="202"/>
      <c r="E998" s="207"/>
    </row>
    <row r="999" spans="1:5" x14ac:dyDescent="0.35">
      <c r="A999" s="199"/>
      <c r="B999" s="199"/>
      <c r="C999" s="206"/>
      <c r="D999" s="202"/>
      <c r="E999" s="207"/>
    </row>
    <row r="1000" spans="1:5" x14ac:dyDescent="0.35">
      <c r="A1000" s="199"/>
      <c r="B1000" s="199"/>
      <c r="C1000" s="206"/>
      <c r="D1000" s="202"/>
      <c r="E1000" s="207"/>
    </row>
    <row r="1001" spans="1:5" x14ac:dyDescent="0.35">
      <c r="A1001" s="199"/>
      <c r="B1001" s="199"/>
      <c r="C1001" s="206"/>
      <c r="D1001" s="202"/>
      <c r="E1001" s="207"/>
    </row>
    <row r="1002" spans="1:5" x14ac:dyDescent="0.35">
      <c r="A1002" s="199"/>
      <c r="B1002" s="199"/>
      <c r="C1002" s="206"/>
      <c r="D1002" s="202"/>
      <c r="E1002" s="207"/>
    </row>
    <row r="1003" spans="1:5" x14ac:dyDescent="0.35">
      <c r="A1003" s="199"/>
      <c r="B1003" s="199"/>
      <c r="C1003" s="206"/>
      <c r="D1003" s="202"/>
      <c r="E1003" s="207"/>
    </row>
    <row r="1004" spans="1:5" x14ac:dyDescent="0.35">
      <c r="A1004" s="199"/>
      <c r="B1004" s="199"/>
      <c r="C1004" s="206"/>
      <c r="D1004" s="202"/>
      <c r="E1004" s="207"/>
    </row>
    <row r="1005" spans="1:5" x14ac:dyDescent="0.35">
      <c r="A1005" s="199"/>
      <c r="B1005" s="199"/>
      <c r="C1005" s="206"/>
      <c r="D1005" s="202"/>
      <c r="E1005" s="207"/>
    </row>
    <row r="1006" spans="1:5" x14ac:dyDescent="0.35">
      <c r="A1006" s="199"/>
      <c r="B1006" s="199"/>
      <c r="C1006" s="206"/>
      <c r="D1006" s="202"/>
      <c r="E1006" s="207"/>
    </row>
    <row r="1007" spans="1:5" x14ac:dyDescent="0.35">
      <c r="A1007" s="199"/>
      <c r="B1007" s="199"/>
      <c r="C1007" s="206"/>
      <c r="D1007" s="202"/>
      <c r="E1007" s="207"/>
    </row>
    <row r="1008" spans="1:5" x14ac:dyDescent="0.35">
      <c r="A1008" s="199"/>
      <c r="B1008" s="199"/>
      <c r="C1008" s="206"/>
      <c r="D1008" s="202"/>
      <c r="E1008" s="207"/>
    </row>
    <row r="1009" spans="1:5" x14ac:dyDescent="0.35">
      <c r="A1009" s="199"/>
      <c r="B1009" s="199"/>
      <c r="C1009" s="206"/>
      <c r="D1009" s="202"/>
      <c r="E1009" s="207"/>
    </row>
    <row r="1010" spans="1:5" x14ac:dyDescent="0.35">
      <c r="A1010" s="199"/>
      <c r="B1010" s="199"/>
      <c r="C1010" s="206"/>
      <c r="D1010" s="202"/>
      <c r="E1010" s="207"/>
    </row>
    <row r="1011" spans="1:5" x14ac:dyDescent="0.35">
      <c r="A1011" s="199"/>
      <c r="B1011" s="199"/>
      <c r="C1011" s="206"/>
      <c r="D1011" s="202"/>
      <c r="E1011" s="207"/>
    </row>
    <row r="1012" spans="1:5" x14ac:dyDescent="0.35">
      <c r="A1012" s="199"/>
      <c r="B1012" s="199"/>
      <c r="C1012" s="206"/>
      <c r="D1012" s="202"/>
      <c r="E1012" s="207"/>
    </row>
    <row r="1013" spans="1:5" x14ac:dyDescent="0.35">
      <c r="A1013" s="199"/>
      <c r="B1013" s="199"/>
      <c r="C1013" s="206"/>
      <c r="D1013" s="202"/>
      <c r="E1013" s="207"/>
    </row>
    <row r="1014" spans="1:5" x14ac:dyDescent="0.35">
      <c r="A1014" s="199"/>
      <c r="B1014" s="199"/>
      <c r="C1014" s="206"/>
      <c r="D1014" s="202"/>
      <c r="E1014" s="207"/>
    </row>
    <row r="1015" spans="1:5" x14ac:dyDescent="0.35">
      <c r="A1015" s="199"/>
      <c r="B1015" s="199"/>
      <c r="C1015" s="206"/>
      <c r="D1015" s="202"/>
      <c r="E1015" s="207"/>
    </row>
    <row r="1016" spans="1:5" x14ac:dyDescent="0.35">
      <c r="A1016" s="199"/>
      <c r="B1016" s="199"/>
      <c r="C1016" s="206"/>
      <c r="D1016" s="202"/>
      <c r="E1016" s="207"/>
    </row>
    <row r="1017" spans="1:5" x14ac:dyDescent="0.35">
      <c r="A1017" s="199"/>
      <c r="B1017" s="199"/>
      <c r="C1017" s="206"/>
      <c r="D1017" s="202"/>
      <c r="E1017" s="207"/>
    </row>
    <row r="1018" spans="1:5" x14ac:dyDescent="0.35">
      <c r="A1018" s="199"/>
      <c r="B1018" s="199"/>
      <c r="C1018" s="206"/>
      <c r="D1018" s="202"/>
      <c r="E1018" s="207"/>
    </row>
    <row r="1019" spans="1:5" x14ac:dyDescent="0.35">
      <c r="A1019" s="199"/>
      <c r="B1019" s="199"/>
      <c r="C1019" s="206"/>
      <c r="D1019" s="202"/>
      <c r="E1019" s="207"/>
    </row>
    <row r="1020" spans="1:5" x14ac:dyDescent="0.35">
      <c r="A1020" s="199"/>
      <c r="B1020" s="199"/>
      <c r="C1020" s="206"/>
      <c r="D1020" s="202"/>
      <c r="E1020" s="207"/>
    </row>
    <row r="1021" spans="1:5" x14ac:dyDescent="0.35">
      <c r="A1021" s="199"/>
      <c r="B1021" s="199"/>
      <c r="C1021" s="206"/>
      <c r="D1021" s="202"/>
      <c r="E1021" s="207"/>
    </row>
    <row r="1022" spans="1:5" x14ac:dyDescent="0.35">
      <c r="A1022" s="199"/>
      <c r="B1022" s="199"/>
      <c r="C1022" s="206"/>
      <c r="D1022" s="202"/>
      <c r="E1022" s="207"/>
    </row>
    <row r="1023" spans="1:5" x14ac:dyDescent="0.35">
      <c r="A1023" s="199"/>
      <c r="B1023" s="199"/>
      <c r="C1023" s="206"/>
      <c r="D1023" s="202"/>
      <c r="E1023" s="207"/>
    </row>
    <row r="1024" spans="1:5" x14ac:dyDescent="0.35">
      <c r="A1024" s="199"/>
      <c r="B1024" s="199"/>
      <c r="C1024" s="206"/>
      <c r="D1024" s="202"/>
      <c r="E1024" s="207"/>
    </row>
    <row r="1025" spans="1:5" x14ac:dyDescent="0.35">
      <c r="A1025" s="199"/>
      <c r="B1025" s="199"/>
      <c r="C1025" s="206"/>
      <c r="D1025" s="202"/>
      <c r="E1025" s="207"/>
    </row>
    <row r="1026" spans="1:5" x14ac:dyDescent="0.35">
      <c r="A1026" s="199"/>
      <c r="B1026" s="199"/>
      <c r="C1026" s="206"/>
      <c r="D1026" s="202"/>
      <c r="E1026" s="207"/>
    </row>
    <row r="1027" spans="1:5" x14ac:dyDescent="0.35">
      <c r="A1027" s="199"/>
      <c r="B1027" s="199"/>
      <c r="C1027" s="206"/>
      <c r="D1027" s="202"/>
      <c r="E1027" s="207"/>
    </row>
    <row r="1028" spans="1:5" x14ac:dyDescent="0.35">
      <c r="A1028" s="199"/>
      <c r="B1028" s="199"/>
      <c r="C1028" s="206"/>
      <c r="D1028" s="202"/>
      <c r="E1028" s="207"/>
    </row>
    <row r="1029" spans="1:5" x14ac:dyDescent="0.35">
      <c r="A1029" s="199"/>
      <c r="B1029" s="199"/>
      <c r="C1029" s="206"/>
      <c r="D1029" s="202"/>
      <c r="E1029" s="207"/>
    </row>
    <row r="1030" spans="1:5" x14ac:dyDescent="0.35">
      <c r="A1030" s="199"/>
      <c r="B1030" s="199"/>
      <c r="C1030" s="206"/>
      <c r="D1030" s="202"/>
      <c r="E1030" s="207"/>
    </row>
    <row r="1031" spans="1:5" x14ac:dyDescent="0.35">
      <c r="A1031" s="199"/>
      <c r="B1031" s="199"/>
      <c r="C1031" s="206"/>
      <c r="D1031" s="202"/>
      <c r="E1031" s="207"/>
    </row>
    <row r="1032" spans="1:5" x14ac:dyDescent="0.35">
      <c r="A1032" s="199"/>
      <c r="B1032" s="199"/>
      <c r="C1032" s="206"/>
      <c r="D1032" s="202"/>
      <c r="E1032" s="207"/>
    </row>
    <row r="1033" spans="1:5" x14ac:dyDescent="0.35">
      <c r="A1033" s="199"/>
      <c r="B1033" s="199"/>
      <c r="C1033" s="206"/>
      <c r="D1033" s="202"/>
      <c r="E1033" s="207"/>
    </row>
    <row r="1034" spans="1:5" x14ac:dyDescent="0.35">
      <c r="A1034" s="199"/>
      <c r="B1034" s="199"/>
      <c r="C1034" s="206"/>
      <c r="D1034" s="202"/>
      <c r="E1034" s="207"/>
    </row>
    <row r="1035" spans="1:5" x14ac:dyDescent="0.35">
      <c r="A1035" s="199"/>
      <c r="B1035" s="199"/>
      <c r="C1035" s="206"/>
      <c r="D1035" s="202"/>
      <c r="E1035" s="207"/>
    </row>
    <row r="1036" spans="1:5" x14ac:dyDescent="0.35">
      <c r="A1036" s="199"/>
      <c r="B1036" s="199"/>
      <c r="C1036" s="206"/>
      <c r="D1036" s="202"/>
      <c r="E1036" s="207"/>
    </row>
    <row r="1037" spans="1:5" x14ac:dyDescent="0.35">
      <c r="A1037" s="199"/>
      <c r="B1037" s="199"/>
      <c r="C1037" s="206"/>
      <c r="D1037" s="202"/>
      <c r="E1037" s="207"/>
    </row>
    <row r="1038" spans="1:5" x14ac:dyDescent="0.35">
      <c r="A1038" s="199"/>
      <c r="B1038" s="199"/>
      <c r="C1038" s="206"/>
      <c r="D1038" s="202"/>
      <c r="E1038" s="207"/>
    </row>
    <row r="1039" spans="1:5" x14ac:dyDescent="0.35">
      <c r="A1039" s="199"/>
      <c r="B1039" s="199"/>
      <c r="C1039" s="206"/>
      <c r="D1039" s="202"/>
      <c r="E1039" s="207"/>
    </row>
    <row r="1040" spans="1:5" x14ac:dyDescent="0.35">
      <c r="A1040" s="199"/>
      <c r="B1040" s="199"/>
      <c r="C1040" s="206"/>
      <c r="D1040" s="202"/>
      <c r="E1040" s="207"/>
    </row>
    <row r="1041" spans="1:5" x14ac:dyDescent="0.35">
      <c r="A1041" s="199"/>
      <c r="B1041" s="199"/>
      <c r="C1041" s="206"/>
      <c r="D1041" s="202"/>
      <c r="E1041" s="207"/>
    </row>
    <row r="1042" spans="1:5" x14ac:dyDescent="0.35">
      <c r="A1042" s="199"/>
      <c r="B1042" s="199"/>
      <c r="C1042" s="206"/>
      <c r="D1042" s="202"/>
      <c r="E1042" s="207"/>
    </row>
    <row r="1043" spans="1:5" x14ac:dyDescent="0.35">
      <c r="A1043" s="199"/>
      <c r="B1043" s="199"/>
      <c r="C1043" s="206"/>
      <c r="D1043" s="202"/>
      <c r="E1043" s="207"/>
    </row>
    <row r="1044" spans="1:5" x14ac:dyDescent="0.35">
      <c r="A1044" s="199"/>
      <c r="B1044" s="199"/>
      <c r="C1044" s="206"/>
      <c r="D1044" s="202"/>
      <c r="E1044" s="207"/>
    </row>
    <row r="1045" spans="1:5" x14ac:dyDescent="0.35">
      <c r="A1045" s="199"/>
      <c r="B1045" s="199"/>
      <c r="C1045" s="206"/>
      <c r="D1045" s="202"/>
      <c r="E1045" s="207"/>
    </row>
    <row r="1046" spans="1:5" x14ac:dyDescent="0.35">
      <c r="A1046" s="199"/>
      <c r="B1046" s="199"/>
      <c r="C1046" s="206"/>
      <c r="D1046" s="202"/>
      <c r="E1046" s="207"/>
    </row>
    <row r="1047" spans="1:5" x14ac:dyDescent="0.35">
      <c r="A1047" s="199"/>
      <c r="B1047" s="199"/>
      <c r="C1047" s="206"/>
      <c r="D1047" s="202"/>
      <c r="E1047" s="207"/>
    </row>
    <row r="1048" spans="1:5" x14ac:dyDescent="0.35">
      <c r="A1048" s="199"/>
      <c r="B1048" s="199"/>
      <c r="C1048" s="206"/>
      <c r="D1048" s="202"/>
      <c r="E1048" s="207"/>
    </row>
    <row r="1049" spans="1:5" x14ac:dyDescent="0.35">
      <c r="A1049" s="199"/>
      <c r="B1049" s="199"/>
      <c r="C1049" s="206"/>
      <c r="D1049" s="202"/>
      <c r="E1049" s="207"/>
    </row>
    <row r="1050" spans="1:5" x14ac:dyDescent="0.35">
      <c r="A1050" s="199"/>
      <c r="B1050" s="199"/>
      <c r="C1050" s="206"/>
      <c r="D1050" s="202"/>
      <c r="E1050" s="207"/>
    </row>
    <row r="1051" spans="1:5" x14ac:dyDescent="0.35">
      <c r="A1051" s="199"/>
      <c r="B1051" s="199"/>
      <c r="C1051" s="206"/>
      <c r="D1051" s="202"/>
      <c r="E1051" s="207"/>
    </row>
    <row r="1052" spans="1:5" x14ac:dyDescent="0.35">
      <c r="A1052" s="199"/>
      <c r="B1052" s="199"/>
      <c r="C1052" s="206"/>
      <c r="D1052" s="202"/>
      <c r="E1052" s="207"/>
    </row>
    <row r="1053" spans="1:5" x14ac:dyDescent="0.35">
      <c r="A1053" s="199"/>
      <c r="B1053" s="199"/>
      <c r="C1053" s="206"/>
      <c r="D1053" s="202"/>
      <c r="E1053" s="207"/>
    </row>
    <row r="1054" spans="1:5" x14ac:dyDescent="0.35">
      <c r="A1054" s="199"/>
      <c r="B1054" s="199"/>
      <c r="C1054" s="206"/>
      <c r="D1054" s="202"/>
      <c r="E1054" s="207"/>
    </row>
    <row r="1055" spans="1:5" x14ac:dyDescent="0.35">
      <c r="A1055" s="199"/>
      <c r="B1055" s="199"/>
      <c r="C1055" s="206"/>
      <c r="D1055" s="202"/>
      <c r="E1055" s="207"/>
    </row>
    <row r="1056" spans="1:5" x14ac:dyDescent="0.35">
      <c r="A1056" s="199"/>
      <c r="B1056" s="199"/>
      <c r="C1056" s="206"/>
      <c r="D1056" s="202"/>
      <c r="E1056" s="207"/>
    </row>
    <row r="1057" spans="1:5" x14ac:dyDescent="0.35">
      <c r="A1057" s="199"/>
      <c r="B1057" s="199"/>
      <c r="C1057" s="206"/>
      <c r="D1057" s="202"/>
      <c r="E1057" s="207"/>
    </row>
    <row r="1058" spans="1:5" x14ac:dyDescent="0.35">
      <c r="A1058" s="199"/>
      <c r="B1058" s="199"/>
      <c r="C1058" s="206"/>
      <c r="D1058" s="202"/>
      <c r="E1058" s="207"/>
    </row>
    <row r="1059" spans="1:5" x14ac:dyDescent="0.35">
      <c r="A1059" s="199"/>
      <c r="B1059" s="199"/>
      <c r="C1059" s="206"/>
      <c r="D1059" s="202"/>
      <c r="E1059" s="207"/>
    </row>
    <row r="1060" spans="1:5" x14ac:dyDescent="0.35">
      <c r="A1060" s="199"/>
      <c r="B1060" s="199"/>
      <c r="C1060" s="206"/>
      <c r="D1060" s="202"/>
      <c r="E1060" s="207"/>
    </row>
    <row r="1061" spans="1:5" x14ac:dyDescent="0.35">
      <c r="A1061" s="199"/>
      <c r="B1061" s="199"/>
      <c r="C1061" s="206"/>
      <c r="D1061" s="202"/>
      <c r="E1061" s="207"/>
    </row>
    <row r="1062" spans="1:5" x14ac:dyDescent="0.35">
      <c r="A1062" s="199"/>
      <c r="B1062" s="199"/>
      <c r="C1062" s="206"/>
      <c r="D1062" s="202"/>
      <c r="E1062" s="207"/>
    </row>
    <row r="1063" spans="1:5" x14ac:dyDescent="0.35">
      <c r="A1063" s="199"/>
      <c r="B1063" s="199"/>
      <c r="C1063" s="206"/>
      <c r="D1063" s="202"/>
      <c r="E1063" s="207"/>
    </row>
    <row r="1064" spans="1:5" x14ac:dyDescent="0.35">
      <c r="A1064" s="199"/>
      <c r="B1064" s="199"/>
      <c r="C1064" s="206"/>
      <c r="D1064" s="202"/>
      <c r="E1064" s="207"/>
    </row>
    <row r="1065" spans="1:5" x14ac:dyDescent="0.35">
      <c r="A1065" s="199"/>
      <c r="B1065" s="199"/>
      <c r="C1065" s="206"/>
      <c r="D1065" s="202"/>
      <c r="E1065" s="207"/>
    </row>
    <row r="1066" spans="1:5" x14ac:dyDescent="0.35">
      <c r="A1066" s="199"/>
      <c r="B1066" s="199"/>
      <c r="C1066" s="206"/>
      <c r="D1066" s="202"/>
      <c r="E1066" s="202"/>
    </row>
    <row r="1067" spans="1:5" x14ac:dyDescent="0.35">
      <c r="A1067" s="199"/>
      <c r="B1067" s="199"/>
      <c r="C1067" s="206"/>
      <c r="D1067" s="202"/>
      <c r="E1067" s="207"/>
    </row>
    <row r="1068" spans="1:5" x14ac:dyDescent="0.35">
      <c r="A1068" s="199"/>
      <c r="B1068" s="199"/>
      <c r="C1068" s="206"/>
      <c r="D1068" s="202"/>
      <c r="E1068" s="207"/>
    </row>
    <row r="1069" spans="1:5" x14ac:dyDescent="0.35">
      <c r="A1069" s="199"/>
      <c r="B1069" s="199"/>
      <c r="C1069" s="206"/>
      <c r="D1069" s="202"/>
      <c r="E1069" s="207"/>
    </row>
    <row r="1070" spans="1:5" x14ac:dyDescent="0.35">
      <c r="A1070" s="199"/>
      <c r="B1070" s="199"/>
      <c r="C1070" s="206"/>
      <c r="D1070" s="202"/>
      <c r="E1070" s="207"/>
    </row>
    <row r="1071" spans="1:5" x14ac:dyDescent="0.35">
      <c r="A1071" s="199"/>
      <c r="B1071" s="199"/>
      <c r="C1071" s="206"/>
      <c r="D1071" s="202"/>
      <c r="E1071" s="207"/>
    </row>
    <row r="1072" spans="1:5" x14ac:dyDescent="0.35">
      <c r="A1072" s="199"/>
      <c r="B1072" s="199"/>
      <c r="C1072" s="206"/>
      <c r="D1072" s="202"/>
      <c r="E1072" s="207"/>
    </row>
    <row r="1073" spans="1:5" x14ac:dyDescent="0.35">
      <c r="A1073" s="199"/>
      <c r="B1073" s="199"/>
      <c r="C1073" s="206"/>
      <c r="D1073" s="202"/>
      <c r="E1073" s="207"/>
    </row>
    <row r="1074" spans="1:5" x14ac:dyDescent="0.35">
      <c r="A1074" s="199"/>
      <c r="B1074" s="199"/>
      <c r="C1074" s="206"/>
      <c r="D1074" s="202"/>
      <c r="E1074" s="207"/>
    </row>
    <row r="1075" spans="1:5" x14ac:dyDescent="0.35">
      <c r="A1075" s="199"/>
      <c r="B1075" s="199"/>
      <c r="C1075" s="206"/>
      <c r="D1075" s="202"/>
      <c r="E1075" s="207"/>
    </row>
    <row r="1076" spans="1:5" x14ac:dyDescent="0.35">
      <c r="A1076" s="199"/>
      <c r="B1076" s="199"/>
      <c r="C1076" s="206"/>
      <c r="D1076" s="202"/>
      <c r="E1076" s="207"/>
    </row>
    <row r="1077" spans="1:5" x14ac:dyDescent="0.35">
      <c r="A1077" s="199"/>
      <c r="B1077" s="199"/>
      <c r="C1077" s="206"/>
      <c r="D1077" s="202"/>
      <c r="E1077" s="207"/>
    </row>
    <row r="1078" spans="1:5" x14ac:dyDescent="0.35">
      <c r="A1078" s="199"/>
      <c r="B1078" s="199"/>
      <c r="C1078" s="206"/>
      <c r="D1078" s="202"/>
      <c r="E1078" s="207"/>
    </row>
    <row r="1079" spans="1:5" x14ac:dyDescent="0.35">
      <c r="A1079" s="199"/>
      <c r="B1079" s="199"/>
      <c r="C1079" s="206"/>
      <c r="D1079" s="202"/>
      <c r="E1079" s="207"/>
    </row>
    <row r="1080" spans="1:5" x14ac:dyDescent="0.35">
      <c r="A1080" s="199"/>
      <c r="B1080" s="199"/>
      <c r="C1080" s="206"/>
      <c r="D1080" s="202"/>
      <c r="E1080" s="207"/>
    </row>
    <row r="1081" spans="1:5" x14ac:dyDescent="0.35">
      <c r="A1081" s="199"/>
      <c r="B1081" s="199"/>
      <c r="C1081" s="206"/>
      <c r="D1081" s="202"/>
      <c r="E1081" s="207"/>
    </row>
    <row r="1082" spans="1:5" x14ac:dyDescent="0.35">
      <c r="A1082" s="199"/>
      <c r="B1082" s="199"/>
      <c r="C1082" s="206"/>
      <c r="D1082" s="202"/>
      <c r="E1082" s="207"/>
    </row>
    <row r="1083" spans="1:5" x14ac:dyDescent="0.35">
      <c r="A1083" s="199"/>
      <c r="B1083" s="199"/>
      <c r="C1083" s="206"/>
      <c r="D1083" s="202"/>
      <c r="E1083" s="207"/>
    </row>
    <row r="1084" spans="1:5" x14ac:dyDescent="0.35">
      <c r="A1084" s="199"/>
      <c r="B1084" s="199"/>
      <c r="C1084" s="206"/>
      <c r="D1084" s="202"/>
      <c r="E1084" s="207"/>
    </row>
    <row r="1085" spans="1:5" x14ac:dyDescent="0.35">
      <c r="A1085" s="199"/>
      <c r="B1085" s="199"/>
      <c r="C1085" s="206"/>
      <c r="D1085" s="202"/>
      <c r="E1085" s="207"/>
    </row>
    <row r="1086" spans="1:5" x14ac:dyDescent="0.35">
      <c r="A1086" s="199"/>
      <c r="B1086" s="199"/>
      <c r="C1086" s="206"/>
      <c r="D1086" s="202"/>
      <c r="E1086" s="207"/>
    </row>
    <row r="1087" spans="1:5" x14ac:dyDescent="0.35">
      <c r="A1087" s="199"/>
      <c r="B1087" s="199"/>
      <c r="C1087" s="206"/>
      <c r="D1087" s="202"/>
      <c r="E1087" s="207"/>
    </row>
    <row r="1088" spans="1:5" x14ac:dyDescent="0.35">
      <c r="A1088" s="199"/>
      <c r="B1088" s="199"/>
      <c r="C1088" s="206"/>
      <c r="D1088" s="202"/>
      <c r="E1088" s="207"/>
    </row>
    <row r="1089" spans="1:5" x14ac:dyDescent="0.35">
      <c r="A1089" s="199"/>
      <c r="B1089" s="199"/>
      <c r="C1089" s="206"/>
      <c r="D1089" s="202"/>
      <c r="E1089" s="207"/>
    </row>
    <row r="1090" spans="1:5" x14ac:dyDescent="0.35">
      <c r="A1090" s="199"/>
      <c r="B1090" s="199"/>
      <c r="C1090" s="206"/>
      <c r="D1090" s="202"/>
      <c r="E1090" s="207"/>
    </row>
    <row r="1091" spans="1:5" x14ac:dyDescent="0.35">
      <c r="A1091" s="199"/>
      <c r="B1091" s="199"/>
      <c r="C1091" s="206"/>
      <c r="D1091" s="202"/>
      <c r="E1091" s="207"/>
    </row>
    <row r="1092" spans="1:5" x14ac:dyDescent="0.35">
      <c r="A1092" s="199"/>
      <c r="B1092" s="199"/>
      <c r="C1092" s="206"/>
      <c r="D1092" s="202"/>
      <c r="E1092" s="207"/>
    </row>
    <row r="1093" spans="1:5" x14ac:dyDescent="0.35">
      <c r="A1093" s="199"/>
      <c r="B1093" s="199"/>
      <c r="C1093" s="206"/>
      <c r="D1093" s="202"/>
      <c r="E1093" s="207"/>
    </row>
    <row r="1094" spans="1:5" x14ac:dyDescent="0.35">
      <c r="A1094" s="199"/>
      <c r="B1094" s="199"/>
      <c r="C1094" s="206"/>
      <c r="D1094" s="202"/>
      <c r="E1094" s="207"/>
    </row>
    <row r="1095" spans="1:5" x14ac:dyDescent="0.35">
      <c r="A1095" s="199"/>
      <c r="B1095" s="199"/>
      <c r="C1095" s="206"/>
      <c r="D1095" s="202"/>
      <c r="E1095" s="207"/>
    </row>
    <row r="1096" spans="1:5" x14ac:dyDescent="0.35">
      <c r="A1096" s="199"/>
      <c r="B1096" s="199"/>
      <c r="C1096" s="206"/>
      <c r="D1096" s="202"/>
      <c r="E1096" s="207"/>
    </row>
    <row r="1097" spans="1:5" x14ac:dyDescent="0.35">
      <c r="A1097" s="199"/>
      <c r="B1097" s="199"/>
      <c r="C1097" s="206"/>
      <c r="D1097" s="202"/>
      <c r="E1097" s="207"/>
    </row>
    <row r="1098" spans="1:5" x14ac:dyDescent="0.35">
      <c r="A1098" s="199"/>
      <c r="B1098" s="199"/>
      <c r="C1098" s="206"/>
      <c r="D1098" s="202"/>
      <c r="E1098" s="207"/>
    </row>
    <row r="1099" spans="1:5" x14ac:dyDescent="0.35">
      <c r="A1099" s="199"/>
      <c r="B1099" s="199"/>
      <c r="C1099" s="206"/>
      <c r="D1099" s="202"/>
      <c r="E1099" s="207"/>
    </row>
    <row r="1100" spans="1:5" x14ac:dyDescent="0.35">
      <c r="A1100" s="199"/>
      <c r="B1100" s="199"/>
      <c r="C1100" s="206"/>
      <c r="D1100" s="202"/>
      <c r="E1100" s="207"/>
    </row>
    <row r="1101" spans="1:5" x14ac:dyDescent="0.35">
      <c r="A1101" s="199"/>
      <c r="B1101" s="199"/>
      <c r="C1101" s="206"/>
      <c r="D1101" s="202"/>
      <c r="E1101" s="207"/>
    </row>
    <row r="1102" spans="1:5" x14ac:dyDescent="0.35">
      <c r="A1102" s="199"/>
      <c r="B1102" s="199"/>
      <c r="C1102" s="206"/>
      <c r="D1102" s="202"/>
      <c r="E1102" s="207"/>
    </row>
    <row r="1103" spans="1:5" x14ac:dyDescent="0.35">
      <c r="A1103" s="199"/>
      <c r="B1103" s="199"/>
      <c r="C1103" s="206"/>
      <c r="D1103" s="202"/>
      <c r="E1103" s="207"/>
    </row>
    <row r="1104" spans="1:5" x14ac:dyDescent="0.35">
      <c r="A1104" s="199"/>
      <c r="B1104" s="199"/>
      <c r="C1104" s="206"/>
      <c r="D1104" s="202"/>
      <c r="E1104" s="207"/>
    </row>
    <row r="1105" spans="1:5" x14ac:dyDescent="0.35">
      <c r="A1105" s="199"/>
      <c r="B1105" s="199"/>
      <c r="C1105" s="206"/>
      <c r="D1105" s="202"/>
      <c r="E1105" s="207"/>
    </row>
    <row r="1106" spans="1:5" x14ac:dyDescent="0.35">
      <c r="A1106" s="199"/>
      <c r="B1106" s="199"/>
      <c r="C1106" s="206"/>
      <c r="D1106" s="202"/>
      <c r="E1106" s="207"/>
    </row>
    <row r="1107" spans="1:5" x14ac:dyDescent="0.35">
      <c r="A1107" s="199"/>
      <c r="B1107" s="199"/>
      <c r="C1107" s="206"/>
      <c r="D1107" s="202"/>
      <c r="E1107" s="207"/>
    </row>
    <row r="1108" spans="1:5" x14ac:dyDescent="0.35">
      <c r="A1108" s="199"/>
      <c r="B1108" s="199"/>
      <c r="C1108" s="206"/>
      <c r="D1108" s="202"/>
      <c r="E1108" s="207"/>
    </row>
    <row r="1109" spans="1:5" x14ac:dyDescent="0.35">
      <c r="A1109" s="199"/>
      <c r="B1109" s="199"/>
      <c r="C1109" s="206"/>
      <c r="D1109" s="202"/>
      <c r="E1109" s="207"/>
    </row>
    <row r="1110" spans="1:5" x14ac:dyDescent="0.35">
      <c r="A1110" s="199"/>
      <c r="B1110" s="199"/>
      <c r="C1110" s="206"/>
      <c r="D1110" s="202"/>
      <c r="E1110" s="207"/>
    </row>
    <row r="1111" spans="1:5" x14ac:dyDescent="0.35">
      <c r="A1111" s="199"/>
      <c r="B1111" s="199"/>
      <c r="C1111" s="206"/>
      <c r="D1111" s="202"/>
      <c r="E1111" s="207"/>
    </row>
    <row r="1112" spans="1:5" x14ac:dyDescent="0.35">
      <c r="A1112" s="199"/>
      <c r="B1112" s="199"/>
      <c r="C1112" s="206"/>
      <c r="D1112" s="202"/>
      <c r="E1112" s="207"/>
    </row>
    <row r="1113" spans="1:5" x14ac:dyDescent="0.35">
      <c r="A1113" s="199"/>
      <c r="B1113" s="199"/>
      <c r="C1113" s="206"/>
      <c r="D1113" s="202"/>
      <c r="E1113" s="207"/>
    </row>
    <row r="1114" spans="1:5" x14ac:dyDescent="0.35">
      <c r="A1114" s="199"/>
      <c r="B1114" s="199"/>
      <c r="C1114" s="206"/>
      <c r="D1114" s="202"/>
      <c r="E1114" s="207"/>
    </row>
    <row r="1115" spans="1:5" x14ac:dyDescent="0.35">
      <c r="A1115" s="199"/>
      <c r="B1115" s="199"/>
      <c r="C1115" s="206"/>
      <c r="D1115" s="202"/>
      <c r="E1115" s="207"/>
    </row>
    <row r="1116" spans="1:5" x14ac:dyDescent="0.35">
      <c r="A1116" s="199"/>
      <c r="B1116" s="199"/>
      <c r="C1116" s="206"/>
      <c r="D1116" s="202"/>
      <c r="E1116" s="207"/>
    </row>
    <row r="1117" spans="1:5" x14ac:dyDescent="0.35">
      <c r="A1117" s="199"/>
      <c r="B1117" s="199"/>
      <c r="C1117" s="206"/>
      <c r="D1117" s="202"/>
      <c r="E1117" s="207"/>
    </row>
    <row r="1118" spans="1:5" x14ac:dyDescent="0.35">
      <c r="A1118" s="199"/>
      <c r="B1118" s="199"/>
      <c r="C1118" s="206"/>
      <c r="D1118" s="202"/>
      <c r="E1118" s="207"/>
    </row>
    <row r="1119" spans="1:5" x14ac:dyDescent="0.35">
      <c r="A1119" s="199"/>
      <c r="B1119" s="199"/>
      <c r="C1119" s="206"/>
      <c r="D1119" s="202"/>
      <c r="E1119" s="207"/>
    </row>
    <row r="1120" spans="1:5" x14ac:dyDescent="0.35">
      <c r="A1120" s="199"/>
      <c r="B1120" s="199"/>
      <c r="C1120" s="206"/>
      <c r="D1120" s="202"/>
      <c r="E1120" s="207"/>
    </row>
    <row r="1121" spans="1:5" x14ac:dyDescent="0.35">
      <c r="A1121" s="199"/>
      <c r="B1121" s="199"/>
      <c r="C1121" s="206"/>
      <c r="D1121" s="202"/>
      <c r="E1121" s="207"/>
    </row>
    <row r="1122" spans="1:5" x14ac:dyDescent="0.35">
      <c r="A1122" s="199"/>
      <c r="B1122" s="199"/>
      <c r="C1122" s="206"/>
      <c r="D1122" s="202"/>
      <c r="E1122" s="207"/>
    </row>
    <row r="1123" spans="1:5" x14ac:dyDescent="0.35">
      <c r="A1123" s="199"/>
      <c r="B1123" s="199"/>
      <c r="C1123" s="206"/>
      <c r="D1123" s="202"/>
      <c r="E1123" s="207"/>
    </row>
    <row r="1124" spans="1:5" x14ac:dyDescent="0.35">
      <c r="A1124" s="199"/>
      <c r="B1124" s="199"/>
      <c r="C1124" s="206"/>
      <c r="D1124" s="202"/>
      <c r="E1124" s="207"/>
    </row>
    <row r="1125" spans="1:5" x14ac:dyDescent="0.35">
      <c r="A1125" s="199"/>
      <c r="B1125" s="199"/>
      <c r="C1125" s="206"/>
      <c r="D1125" s="202"/>
      <c r="E1125" s="207"/>
    </row>
    <row r="1126" spans="1:5" x14ac:dyDescent="0.35">
      <c r="A1126" s="199"/>
      <c r="B1126" s="199"/>
      <c r="C1126" s="206"/>
      <c r="D1126" s="202"/>
      <c r="E1126" s="207"/>
    </row>
    <row r="1127" spans="1:5" x14ac:dyDescent="0.35">
      <c r="A1127" s="199"/>
      <c r="B1127" s="199"/>
      <c r="C1127" s="206"/>
      <c r="D1127" s="202"/>
      <c r="E1127" s="202"/>
    </row>
    <row r="1128" spans="1:5" x14ac:dyDescent="0.35">
      <c r="A1128" s="199"/>
      <c r="B1128" s="199"/>
      <c r="C1128" s="206"/>
      <c r="D1128" s="202"/>
      <c r="E1128" s="207"/>
    </row>
    <row r="1129" spans="1:5" x14ac:dyDescent="0.35">
      <c r="A1129" s="199"/>
      <c r="B1129" s="199"/>
      <c r="C1129" s="206"/>
      <c r="D1129" s="202"/>
      <c r="E1129" s="207"/>
    </row>
    <row r="1130" spans="1:5" x14ac:dyDescent="0.35">
      <c r="A1130" s="199"/>
      <c r="B1130" s="199"/>
      <c r="C1130" s="206"/>
      <c r="D1130" s="202"/>
      <c r="E1130" s="207"/>
    </row>
    <row r="1131" spans="1:5" x14ac:dyDescent="0.35">
      <c r="A1131" s="199"/>
      <c r="B1131" s="199"/>
      <c r="C1131" s="206"/>
      <c r="D1131" s="202"/>
      <c r="E1131" s="207"/>
    </row>
    <row r="1132" spans="1:5" x14ac:dyDescent="0.35">
      <c r="A1132" s="199"/>
      <c r="B1132" s="199"/>
      <c r="C1132" s="206"/>
      <c r="D1132" s="202"/>
      <c r="E1132" s="207"/>
    </row>
    <row r="1133" spans="1:5" x14ac:dyDescent="0.35">
      <c r="A1133" s="199"/>
      <c r="B1133" s="199"/>
      <c r="C1133" s="206"/>
      <c r="D1133" s="202"/>
      <c r="E1133" s="207"/>
    </row>
    <row r="1134" spans="1:5" x14ac:dyDescent="0.35">
      <c r="A1134" s="199"/>
      <c r="B1134" s="199"/>
      <c r="C1134" s="206"/>
      <c r="D1134" s="202"/>
      <c r="E1134" s="207"/>
    </row>
    <row r="1135" spans="1:5" x14ac:dyDescent="0.35">
      <c r="A1135" s="199"/>
      <c r="B1135" s="199"/>
      <c r="C1135" s="206"/>
      <c r="D1135" s="202"/>
      <c r="E1135" s="207"/>
    </row>
    <row r="1136" spans="1:5" x14ac:dyDescent="0.35">
      <c r="A1136" s="199"/>
      <c r="B1136" s="199"/>
      <c r="C1136" s="206"/>
      <c r="D1136" s="202"/>
      <c r="E1136" s="207"/>
    </row>
    <row r="1137" spans="1:5" x14ac:dyDescent="0.35">
      <c r="A1137" s="199"/>
      <c r="B1137" s="199"/>
      <c r="C1137" s="206"/>
      <c r="D1137" s="202"/>
      <c r="E1137" s="207"/>
    </row>
    <row r="1138" spans="1:5" x14ac:dyDescent="0.35">
      <c r="A1138" s="199"/>
      <c r="B1138" s="199"/>
      <c r="C1138" s="206"/>
      <c r="D1138" s="202"/>
      <c r="E1138" s="207"/>
    </row>
    <row r="1139" spans="1:5" x14ac:dyDescent="0.35">
      <c r="A1139" s="199"/>
      <c r="B1139" s="199"/>
      <c r="C1139" s="206"/>
      <c r="D1139" s="202"/>
      <c r="E1139" s="207"/>
    </row>
    <row r="1140" spans="1:5" x14ac:dyDescent="0.35">
      <c r="A1140" s="199"/>
      <c r="B1140" s="199"/>
      <c r="C1140" s="206"/>
      <c r="D1140" s="202"/>
      <c r="E1140" s="207"/>
    </row>
    <row r="1141" spans="1:5" x14ac:dyDescent="0.35">
      <c r="A1141" s="199"/>
      <c r="B1141" s="199"/>
      <c r="C1141" s="206"/>
      <c r="D1141" s="202"/>
      <c r="E1141" s="207"/>
    </row>
    <row r="1142" spans="1:5" x14ac:dyDescent="0.35">
      <c r="A1142" s="199"/>
      <c r="B1142" s="199"/>
      <c r="C1142" s="206"/>
      <c r="D1142" s="202"/>
      <c r="E1142" s="207"/>
    </row>
    <row r="1143" spans="1:5" x14ac:dyDescent="0.35">
      <c r="A1143" s="199"/>
      <c r="B1143" s="199"/>
      <c r="C1143" s="206"/>
      <c r="D1143" s="202"/>
      <c r="E1143" s="207"/>
    </row>
    <row r="1144" spans="1:5" x14ac:dyDescent="0.35">
      <c r="A1144" s="199"/>
      <c r="B1144" s="199"/>
      <c r="C1144" s="206"/>
      <c r="D1144" s="202"/>
      <c r="E1144" s="202"/>
    </row>
    <row r="1145" spans="1:5" x14ac:dyDescent="0.35">
      <c r="A1145" s="199"/>
      <c r="B1145" s="199"/>
      <c r="C1145" s="206"/>
      <c r="D1145" s="202"/>
      <c r="E1145" s="207"/>
    </row>
    <row r="1146" spans="1:5" x14ac:dyDescent="0.35">
      <c r="A1146" s="199"/>
      <c r="B1146" s="199"/>
      <c r="C1146" s="206"/>
      <c r="D1146" s="202"/>
      <c r="E1146" s="207"/>
    </row>
    <row r="1147" spans="1:5" x14ac:dyDescent="0.35">
      <c r="A1147" s="199"/>
      <c r="B1147" s="199"/>
      <c r="C1147" s="206"/>
      <c r="D1147" s="202"/>
      <c r="E1147" s="202"/>
    </row>
    <row r="1148" spans="1:5" x14ac:dyDescent="0.35">
      <c r="A1148" s="199"/>
      <c r="B1148" s="199"/>
      <c r="C1148" s="206"/>
      <c r="D1148" s="202"/>
      <c r="E1148" s="207"/>
    </row>
    <row r="1149" spans="1:5" x14ac:dyDescent="0.35">
      <c r="A1149" s="199"/>
      <c r="B1149" s="199"/>
      <c r="C1149" s="206"/>
      <c r="D1149" s="202"/>
      <c r="E1149" s="207"/>
    </row>
    <row r="1150" spans="1:5" x14ac:dyDescent="0.35">
      <c r="A1150" s="199"/>
      <c r="B1150" s="199"/>
      <c r="C1150" s="206"/>
      <c r="D1150" s="202"/>
      <c r="E1150" s="207"/>
    </row>
    <row r="1151" spans="1:5" x14ac:dyDescent="0.35">
      <c r="A1151" s="199"/>
      <c r="B1151" s="199"/>
      <c r="C1151" s="206"/>
      <c r="D1151" s="202"/>
      <c r="E1151" s="207"/>
    </row>
    <row r="1152" spans="1:5" x14ac:dyDescent="0.35">
      <c r="A1152" s="199"/>
      <c r="B1152" s="199"/>
      <c r="C1152" s="206"/>
      <c r="D1152" s="202"/>
      <c r="E1152" s="207"/>
    </row>
    <row r="1153" spans="1:5" x14ac:dyDescent="0.35">
      <c r="A1153" s="199"/>
      <c r="B1153" s="199"/>
      <c r="C1153" s="206"/>
      <c r="D1153" s="202"/>
      <c r="E1153" s="207"/>
    </row>
    <row r="1154" spans="1:5" x14ac:dyDescent="0.35">
      <c r="A1154" s="199"/>
      <c r="B1154" s="199"/>
      <c r="C1154" s="206"/>
      <c r="D1154" s="202"/>
      <c r="E1154" s="207"/>
    </row>
    <row r="1155" spans="1:5" x14ac:dyDescent="0.35">
      <c r="A1155" s="199"/>
      <c r="B1155" s="199"/>
      <c r="C1155" s="206"/>
      <c r="D1155" s="202"/>
      <c r="E1155" s="202"/>
    </row>
    <row r="1156" spans="1:5" x14ac:dyDescent="0.35">
      <c r="A1156" s="199"/>
      <c r="B1156" s="199"/>
      <c r="C1156" s="206"/>
      <c r="D1156" s="202"/>
      <c r="E1156" s="207"/>
    </row>
    <row r="1157" spans="1:5" x14ac:dyDescent="0.35">
      <c r="A1157" s="199"/>
      <c r="B1157" s="199"/>
      <c r="C1157" s="206"/>
      <c r="D1157" s="202"/>
      <c r="E1157" s="207"/>
    </row>
    <row r="1158" spans="1:5" x14ac:dyDescent="0.35">
      <c r="A1158" s="199"/>
      <c r="B1158" s="199"/>
      <c r="C1158" s="206"/>
      <c r="D1158" s="202"/>
      <c r="E1158" s="207"/>
    </row>
    <row r="1159" spans="1:5" x14ac:dyDescent="0.35">
      <c r="A1159" s="199"/>
      <c r="B1159" s="199"/>
      <c r="C1159" s="206"/>
      <c r="D1159" s="202"/>
      <c r="E1159" s="207"/>
    </row>
    <row r="1160" spans="1:5" x14ac:dyDescent="0.35">
      <c r="A1160" s="199"/>
      <c r="B1160" s="199"/>
      <c r="C1160" s="206"/>
      <c r="D1160" s="202"/>
      <c r="E1160" s="207"/>
    </row>
    <row r="1161" spans="1:5" x14ac:dyDescent="0.35">
      <c r="A1161" s="199"/>
      <c r="B1161" s="199"/>
      <c r="C1161" s="206"/>
      <c r="D1161" s="202"/>
      <c r="E1161" s="207"/>
    </row>
    <row r="1162" spans="1:5" x14ac:dyDescent="0.35">
      <c r="A1162" s="199"/>
      <c r="B1162" s="199"/>
      <c r="C1162" s="206"/>
      <c r="D1162" s="202"/>
      <c r="E1162" s="202"/>
    </row>
    <row r="1163" spans="1:5" x14ac:dyDescent="0.35">
      <c r="A1163" s="199"/>
      <c r="B1163" s="199"/>
      <c r="C1163" s="206"/>
      <c r="D1163" s="202"/>
      <c r="E1163" s="207"/>
    </row>
    <row r="1164" spans="1:5" x14ac:dyDescent="0.35">
      <c r="A1164" s="199"/>
      <c r="B1164" s="199"/>
      <c r="C1164" s="206"/>
      <c r="D1164" s="202"/>
      <c r="E1164" s="207"/>
    </row>
    <row r="1165" spans="1:5" x14ac:dyDescent="0.35">
      <c r="A1165" s="199"/>
      <c r="B1165" s="199"/>
      <c r="C1165" s="206"/>
      <c r="D1165" s="202"/>
      <c r="E1165" s="207"/>
    </row>
    <row r="1166" spans="1:5" x14ac:dyDescent="0.35">
      <c r="A1166" s="199"/>
      <c r="B1166" s="199"/>
      <c r="C1166" s="206"/>
      <c r="D1166" s="202"/>
      <c r="E1166" s="202"/>
    </row>
    <row r="1167" spans="1:5" x14ac:dyDescent="0.35">
      <c r="A1167" s="199"/>
      <c r="B1167" s="199"/>
      <c r="C1167" s="206"/>
      <c r="D1167" s="202"/>
      <c r="E1167" s="207"/>
    </row>
    <row r="1168" spans="1:5" x14ac:dyDescent="0.35">
      <c r="A1168" s="199"/>
      <c r="B1168" s="199"/>
      <c r="C1168" s="206"/>
      <c r="D1168" s="202"/>
      <c r="E1168" s="202"/>
    </row>
    <row r="1169" spans="1:5" x14ac:dyDescent="0.35">
      <c r="A1169" s="199"/>
      <c r="B1169" s="199"/>
      <c r="C1169" s="206"/>
      <c r="D1169" s="202"/>
      <c r="E1169" s="207"/>
    </row>
    <row r="1170" spans="1:5" x14ac:dyDescent="0.35">
      <c r="A1170" s="199"/>
      <c r="B1170" s="199"/>
      <c r="C1170" s="206"/>
      <c r="D1170" s="202"/>
      <c r="E1170" s="207"/>
    </row>
    <row r="1171" spans="1:5" x14ac:dyDescent="0.35">
      <c r="A1171" s="199"/>
      <c r="B1171" s="199"/>
      <c r="C1171" s="206"/>
      <c r="D1171" s="202"/>
      <c r="E1171" s="207"/>
    </row>
    <row r="1172" spans="1:5" x14ac:dyDescent="0.35">
      <c r="A1172" s="199"/>
      <c r="B1172" s="199"/>
      <c r="C1172" s="206"/>
      <c r="D1172" s="202"/>
      <c r="E1172" s="207"/>
    </row>
    <row r="1173" spans="1:5" x14ac:dyDescent="0.35">
      <c r="A1173" s="199"/>
      <c r="B1173" s="199"/>
      <c r="C1173" s="206"/>
      <c r="D1173" s="202"/>
      <c r="E1173" s="207"/>
    </row>
    <row r="1174" spans="1:5" x14ac:dyDescent="0.35">
      <c r="A1174" s="199"/>
      <c r="B1174" s="199"/>
      <c r="C1174" s="206"/>
      <c r="D1174" s="202"/>
      <c r="E1174" s="207"/>
    </row>
    <row r="1175" spans="1:5" x14ac:dyDescent="0.35">
      <c r="A1175" s="199"/>
      <c r="B1175" s="199"/>
      <c r="C1175" s="206"/>
      <c r="D1175" s="202"/>
      <c r="E1175" s="207"/>
    </row>
    <row r="1176" spans="1:5" x14ac:dyDescent="0.35">
      <c r="A1176" s="199"/>
      <c r="B1176" s="199"/>
      <c r="C1176" s="206"/>
      <c r="D1176" s="202"/>
      <c r="E1176" s="207"/>
    </row>
    <row r="1177" spans="1:5" x14ac:dyDescent="0.35">
      <c r="A1177" s="199"/>
      <c r="B1177" s="199"/>
      <c r="C1177" s="206"/>
      <c r="D1177" s="202"/>
      <c r="E1177" s="207"/>
    </row>
    <row r="1178" spans="1:5" x14ac:dyDescent="0.35">
      <c r="A1178" s="199"/>
      <c r="B1178" s="199"/>
      <c r="C1178" s="206"/>
      <c r="D1178" s="202"/>
      <c r="E1178" s="207"/>
    </row>
    <row r="1179" spans="1:5" x14ac:dyDescent="0.35">
      <c r="A1179" s="199"/>
      <c r="B1179" s="199"/>
      <c r="C1179" s="206"/>
      <c r="D1179" s="202"/>
      <c r="E1179" s="207"/>
    </row>
    <row r="1180" spans="1:5" x14ac:dyDescent="0.35">
      <c r="A1180" s="199"/>
      <c r="B1180" s="199"/>
      <c r="C1180" s="206"/>
      <c r="D1180" s="202"/>
      <c r="E1180" s="202"/>
    </row>
    <row r="1181" spans="1:5" x14ac:dyDescent="0.35">
      <c r="A1181" s="199"/>
      <c r="B1181" s="199"/>
      <c r="C1181" s="206"/>
      <c r="D1181" s="202"/>
      <c r="E1181" s="207"/>
    </row>
    <row r="1182" spans="1:5" x14ac:dyDescent="0.35">
      <c r="A1182" s="199"/>
      <c r="B1182" s="199"/>
      <c r="C1182" s="206"/>
      <c r="D1182" s="202"/>
      <c r="E1182" s="207"/>
    </row>
    <row r="1183" spans="1:5" x14ac:dyDescent="0.35">
      <c r="A1183" s="199"/>
      <c r="B1183" s="199"/>
      <c r="C1183" s="206"/>
      <c r="D1183" s="202"/>
      <c r="E1183" s="202"/>
    </row>
    <row r="1184" spans="1:5" x14ac:dyDescent="0.35">
      <c r="A1184" s="199"/>
      <c r="B1184" s="199"/>
      <c r="C1184" s="206"/>
      <c r="D1184" s="202"/>
      <c r="E1184" s="207"/>
    </row>
    <row r="1185" spans="1:5" x14ac:dyDescent="0.35">
      <c r="A1185" s="199"/>
      <c r="B1185" s="199"/>
      <c r="C1185" s="206"/>
      <c r="D1185" s="202"/>
      <c r="E1185" s="207"/>
    </row>
    <row r="1186" spans="1:5" x14ac:dyDescent="0.35">
      <c r="A1186" s="199"/>
      <c r="B1186" s="199"/>
      <c r="C1186" s="206"/>
      <c r="D1186" s="202"/>
      <c r="E1186" s="207"/>
    </row>
    <row r="1187" spans="1:5" x14ac:dyDescent="0.35">
      <c r="A1187" s="199"/>
      <c r="B1187" s="199"/>
      <c r="C1187" s="206"/>
      <c r="D1187" s="202"/>
      <c r="E1187" s="202"/>
    </row>
    <row r="1188" spans="1:5" x14ac:dyDescent="0.35">
      <c r="A1188" s="199"/>
      <c r="B1188" s="199"/>
      <c r="C1188" s="206"/>
      <c r="D1188" s="202"/>
      <c r="E1188" s="207"/>
    </row>
    <row r="1189" spans="1:5" x14ac:dyDescent="0.35">
      <c r="A1189" s="199"/>
      <c r="B1189" s="199"/>
      <c r="C1189" s="206"/>
      <c r="D1189" s="202"/>
      <c r="E1189" s="207"/>
    </row>
    <row r="1190" spans="1:5" x14ac:dyDescent="0.35">
      <c r="A1190" s="199"/>
      <c r="B1190" s="199"/>
      <c r="C1190" s="206"/>
      <c r="D1190" s="202"/>
      <c r="E1190" s="207"/>
    </row>
    <row r="1191" spans="1:5" x14ac:dyDescent="0.35">
      <c r="A1191" s="199"/>
      <c r="B1191" s="199"/>
      <c r="C1191" s="206"/>
      <c r="D1191" s="202"/>
      <c r="E1191" s="202"/>
    </row>
    <row r="1192" spans="1:5" x14ac:dyDescent="0.35">
      <c r="A1192" s="199"/>
      <c r="B1192" s="199"/>
      <c r="C1192" s="206"/>
      <c r="D1192" s="202"/>
      <c r="E1192" s="207"/>
    </row>
    <row r="1193" spans="1:5" x14ac:dyDescent="0.35">
      <c r="A1193" s="199"/>
      <c r="B1193" s="199"/>
      <c r="C1193" s="206"/>
      <c r="D1193" s="202"/>
      <c r="E1193" s="207"/>
    </row>
    <row r="1194" spans="1:5" x14ac:dyDescent="0.35">
      <c r="A1194" s="199"/>
      <c r="B1194" s="199"/>
      <c r="C1194" s="206"/>
      <c r="D1194" s="202"/>
      <c r="E1194" s="202"/>
    </row>
    <row r="1195" spans="1:5" x14ac:dyDescent="0.35">
      <c r="A1195" s="199"/>
      <c r="B1195" s="199"/>
      <c r="C1195" s="206"/>
      <c r="D1195" s="202"/>
      <c r="E1195" s="207"/>
    </row>
    <row r="1196" spans="1:5" x14ac:dyDescent="0.35">
      <c r="A1196" s="199"/>
      <c r="B1196" s="199"/>
      <c r="C1196" s="206"/>
      <c r="D1196" s="202"/>
      <c r="E1196" s="207"/>
    </row>
    <row r="1197" spans="1:5" x14ac:dyDescent="0.35">
      <c r="A1197" s="199"/>
      <c r="B1197" s="199"/>
      <c r="C1197" s="206"/>
      <c r="D1197" s="202"/>
      <c r="E1197" s="207"/>
    </row>
    <row r="1198" spans="1:5" x14ac:dyDescent="0.35">
      <c r="A1198" s="199"/>
      <c r="B1198" s="199"/>
      <c r="C1198" s="206"/>
      <c r="D1198" s="202"/>
      <c r="E1198" s="207"/>
    </row>
    <row r="1199" spans="1:5" x14ac:dyDescent="0.35">
      <c r="A1199" s="199"/>
      <c r="B1199" s="199"/>
      <c r="C1199" s="206"/>
      <c r="D1199" s="202"/>
      <c r="E1199" s="207"/>
    </row>
    <row r="1200" spans="1:5" x14ac:dyDescent="0.35">
      <c r="A1200" s="199"/>
      <c r="B1200" s="199"/>
      <c r="C1200" s="206"/>
      <c r="D1200" s="202"/>
      <c r="E1200" s="207"/>
    </row>
    <row r="1201" spans="1:5" x14ac:dyDescent="0.35">
      <c r="A1201" s="199"/>
      <c r="B1201" s="199"/>
      <c r="C1201" s="206"/>
      <c r="D1201" s="202"/>
      <c r="E1201" s="207"/>
    </row>
    <row r="1202" spans="1:5" x14ac:dyDescent="0.35">
      <c r="A1202" s="199"/>
      <c r="B1202" s="199"/>
      <c r="C1202" s="206"/>
      <c r="D1202" s="202"/>
      <c r="E1202" s="207"/>
    </row>
    <row r="1203" spans="1:5" x14ac:dyDescent="0.35">
      <c r="A1203" s="199"/>
      <c r="B1203" s="199"/>
      <c r="C1203" s="206"/>
      <c r="D1203" s="202"/>
      <c r="E1203" s="207"/>
    </row>
    <row r="1204" spans="1:5" x14ac:dyDescent="0.35">
      <c r="A1204" s="199"/>
      <c r="B1204" s="199"/>
      <c r="C1204" s="206"/>
      <c r="D1204" s="202"/>
      <c r="E1204" s="207"/>
    </row>
    <row r="1205" spans="1:5" x14ac:dyDescent="0.35">
      <c r="A1205" s="199"/>
      <c r="B1205" s="199"/>
      <c r="C1205" s="206"/>
      <c r="D1205" s="202"/>
      <c r="E1205" s="207"/>
    </row>
    <row r="1206" spans="1:5" x14ac:dyDescent="0.35">
      <c r="A1206" s="199"/>
      <c r="B1206" s="199"/>
      <c r="C1206" s="206"/>
      <c r="D1206" s="202"/>
      <c r="E1206" s="202"/>
    </row>
    <row r="1207" spans="1:5" x14ac:dyDescent="0.35">
      <c r="A1207" s="199"/>
      <c r="B1207" s="199"/>
      <c r="C1207" s="206"/>
      <c r="D1207" s="202"/>
      <c r="E1207" s="202"/>
    </row>
    <row r="1208" spans="1:5" x14ac:dyDescent="0.35">
      <c r="A1208" s="199"/>
      <c r="B1208" s="199"/>
      <c r="C1208" s="206"/>
      <c r="D1208" s="202"/>
      <c r="E1208" s="207"/>
    </row>
    <row r="1209" spans="1:5" x14ac:dyDescent="0.35">
      <c r="A1209" s="199"/>
      <c r="B1209" s="199"/>
      <c r="C1209" s="206"/>
      <c r="D1209" s="202"/>
      <c r="E1209" s="207"/>
    </row>
    <row r="1210" spans="1:5" x14ac:dyDescent="0.35">
      <c r="A1210" s="199"/>
      <c r="B1210" s="199"/>
      <c r="C1210" s="206"/>
      <c r="D1210" s="202"/>
      <c r="E1210" s="207"/>
    </row>
    <row r="1211" spans="1:5" x14ac:dyDescent="0.35">
      <c r="A1211" s="199"/>
      <c r="B1211" s="199"/>
      <c r="C1211" s="206"/>
      <c r="D1211" s="202"/>
      <c r="E1211" s="207"/>
    </row>
    <row r="1212" spans="1:5" x14ac:dyDescent="0.35">
      <c r="A1212" s="199"/>
      <c r="B1212" s="199"/>
      <c r="C1212" s="206"/>
      <c r="D1212" s="202"/>
      <c r="E1212" s="207"/>
    </row>
    <row r="1213" spans="1:5" x14ac:dyDescent="0.35">
      <c r="A1213" s="199"/>
      <c r="B1213" s="199"/>
      <c r="C1213" s="206"/>
      <c r="D1213" s="202"/>
      <c r="E1213" s="207"/>
    </row>
    <row r="1214" spans="1:5" x14ac:dyDescent="0.35">
      <c r="A1214" s="199"/>
      <c r="B1214" s="199"/>
      <c r="C1214" s="206"/>
      <c r="D1214" s="202"/>
      <c r="E1214" s="207"/>
    </row>
    <row r="1215" spans="1:5" x14ac:dyDescent="0.35">
      <c r="A1215" s="199"/>
      <c r="B1215" s="199"/>
      <c r="C1215" s="206"/>
      <c r="D1215" s="202"/>
      <c r="E1215" s="207"/>
    </row>
    <row r="1216" spans="1:5" x14ac:dyDescent="0.35">
      <c r="A1216" s="199"/>
      <c r="B1216" s="199"/>
      <c r="C1216" s="206"/>
      <c r="D1216" s="202"/>
      <c r="E1216" s="207"/>
    </row>
    <row r="1217" spans="1:5" x14ac:dyDescent="0.35">
      <c r="A1217" s="199"/>
      <c r="B1217" s="199"/>
      <c r="C1217" s="206"/>
      <c r="D1217" s="202"/>
      <c r="E1217" s="202"/>
    </row>
    <row r="1218" spans="1:5" x14ac:dyDescent="0.35">
      <c r="A1218" s="199"/>
      <c r="B1218" s="199"/>
      <c r="C1218" s="206"/>
      <c r="D1218" s="202"/>
      <c r="E1218" s="207"/>
    </row>
    <row r="1219" spans="1:5" x14ac:dyDescent="0.35">
      <c r="A1219" s="199"/>
      <c r="B1219" s="199"/>
      <c r="C1219" s="206"/>
      <c r="D1219" s="202"/>
      <c r="E1219" s="207"/>
    </row>
    <row r="1220" spans="1:5" x14ac:dyDescent="0.35">
      <c r="A1220" s="199"/>
      <c r="B1220" s="199"/>
      <c r="C1220" s="206"/>
      <c r="D1220" s="202"/>
      <c r="E1220" s="207"/>
    </row>
    <row r="1221" spans="1:5" x14ac:dyDescent="0.35">
      <c r="A1221" s="199"/>
      <c r="B1221" s="199"/>
      <c r="C1221" s="206"/>
      <c r="D1221" s="202"/>
      <c r="E1221" s="207"/>
    </row>
    <row r="1222" spans="1:5" x14ac:dyDescent="0.35">
      <c r="A1222" s="199"/>
      <c r="B1222" s="199"/>
      <c r="C1222" s="206"/>
      <c r="D1222" s="202"/>
      <c r="E1222" s="202"/>
    </row>
    <row r="1223" spans="1:5" x14ac:dyDescent="0.35">
      <c r="A1223" s="199"/>
      <c r="B1223" s="199"/>
      <c r="C1223" s="206"/>
      <c r="D1223" s="202"/>
      <c r="E1223" s="207"/>
    </row>
    <row r="1224" spans="1:5" x14ac:dyDescent="0.35">
      <c r="A1224" s="199"/>
      <c r="B1224" s="199"/>
      <c r="C1224" s="206"/>
      <c r="D1224" s="202"/>
      <c r="E1224" s="202"/>
    </row>
    <row r="1225" spans="1:5" x14ac:dyDescent="0.35">
      <c r="A1225" s="199"/>
      <c r="B1225" s="199"/>
      <c r="C1225" s="206"/>
      <c r="D1225" s="202"/>
      <c r="E1225" s="202"/>
    </row>
    <row r="1226" spans="1:5" x14ac:dyDescent="0.35">
      <c r="A1226" s="199"/>
      <c r="B1226" s="199"/>
      <c r="C1226" s="206"/>
      <c r="D1226" s="202"/>
      <c r="E1226" s="207"/>
    </row>
    <row r="1227" spans="1:5" x14ac:dyDescent="0.35">
      <c r="A1227" s="199"/>
      <c r="B1227" s="199"/>
      <c r="C1227" s="206"/>
      <c r="D1227" s="202"/>
      <c r="E1227" s="207"/>
    </row>
    <row r="1228" spans="1:5" x14ac:dyDescent="0.35">
      <c r="A1228" s="199"/>
      <c r="B1228" s="199"/>
      <c r="C1228" s="206"/>
      <c r="D1228" s="202"/>
      <c r="E1228" s="207"/>
    </row>
    <row r="1229" spans="1:5" x14ac:dyDescent="0.35">
      <c r="A1229" s="199"/>
      <c r="B1229" s="199"/>
      <c r="C1229" s="206"/>
      <c r="D1229" s="202"/>
      <c r="E1229" s="207"/>
    </row>
    <row r="1230" spans="1:5" x14ac:dyDescent="0.35">
      <c r="A1230" s="199"/>
      <c r="B1230" s="199"/>
      <c r="C1230" s="206"/>
      <c r="D1230" s="202"/>
      <c r="E1230" s="202"/>
    </row>
    <row r="1231" spans="1:5" x14ac:dyDescent="0.35">
      <c r="A1231" s="199"/>
      <c r="B1231" s="199"/>
      <c r="C1231" s="206"/>
      <c r="D1231" s="202"/>
      <c r="E1231" s="207"/>
    </row>
    <row r="1232" spans="1:5" x14ac:dyDescent="0.35">
      <c r="A1232" s="199"/>
      <c r="B1232" s="199"/>
      <c r="C1232" s="206"/>
      <c r="D1232" s="202"/>
      <c r="E1232" s="207"/>
    </row>
    <row r="1233" spans="1:5" x14ac:dyDescent="0.35">
      <c r="A1233" s="199"/>
      <c r="B1233" s="199"/>
      <c r="C1233" s="206"/>
      <c r="D1233" s="202"/>
      <c r="E1233" s="207"/>
    </row>
    <row r="1234" spans="1:5" x14ac:dyDescent="0.35">
      <c r="A1234" s="199"/>
      <c r="B1234" s="199"/>
      <c r="C1234" s="206"/>
      <c r="D1234" s="202"/>
      <c r="E1234" s="207"/>
    </row>
    <row r="1235" spans="1:5" x14ac:dyDescent="0.35">
      <c r="A1235" s="199"/>
      <c r="B1235" s="199"/>
      <c r="C1235" s="206"/>
      <c r="D1235" s="202"/>
      <c r="E1235" s="207"/>
    </row>
    <row r="1236" spans="1:5" x14ac:dyDescent="0.35">
      <c r="A1236" s="199"/>
      <c r="B1236" s="199"/>
      <c r="C1236" s="206"/>
      <c r="D1236" s="202"/>
      <c r="E1236" s="207"/>
    </row>
    <row r="1237" spans="1:5" x14ac:dyDescent="0.35">
      <c r="A1237" s="199"/>
      <c r="B1237" s="199"/>
      <c r="C1237" s="206"/>
      <c r="D1237" s="202"/>
      <c r="E1237" s="207"/>
    </row>
    <row r="1238" spans="1:5" x14ac:dyDescent="0.35">
      <c r="A1238" s="199"/>
      <c r="B1238" s="199"/>
      <c r="C1238" s="206"/>
      <c r="D1238" s="202"/>
      <c r="E1238" s="207"/>
    </row>
    <row r="1239" spans="1:5" x14ac:dyDescent="0.35">
      <c r="A1239" s="199"/>
      <c r="B1239" s="199"/>
      <c r="C1239" s="206"/>
      <c r="D1239" s="202"/>
      <c r="E1239" s="207"/>
    </row>
    <row r="1240" spans="1:5" x14ac:dyDescent="0.35">
      <c r="A1240" s="199"/>
      <c r="B1240" s="199"/>
      <c r="C1240" s="206"/>
      <c r="D1240" s="202"/>
      <c r="E1240" s="207"/>
    </row>
    <row r="1241" spans="1:5" x14ac:dyDescent="0.35">
      <c r="A1241" s="199"/>
      <c r="B1241" s="199"/>
      <c r="C1241" s="206"/>
      <c r="D1241" s="202"/>
      <c r="E1241" s="207"/>
    </row>
    <row r="1242" spans="1:5" x14ac:dyDescent="0.35">
      <c r="A1242" s="199"/>
      <c r="B1242" s="199"/>
      <c r="C1242" s="206"/>
      <c r="D1242" s="202"/>
      <c r="E1242" s="207"/>
    </row>
    <row r="1243" spans="1:5" x14ac:dyDescent="0.35">
      <c r="A1243" s="199"/>
      <c r="B1243" s="199"/>
      <c r="C1243" s="206"/>
      <c r="D1243" s="202"/>
      <c r="E1243" s="207"/>
    </row>
    <row r="1244" spans="1:5" x14ac:dyDescent="0.35">
      <c r="A1244" s="199"/>
      <c r="B1244" s="199"/>
      <c r="C1244" s="206"/>
      <c r="D1244" s="202"/>
      <c r="E1244" s="207"/>
    </row>
    <row r="1245" spans="1:5" x14ac:dyDescent="0.35">
      <c r="A1245" s="199"/>
      <c r="B1245" s="199"/>
      <c r="C1245" s="206"/>
      <c r="D1245" s="202"/>
      <c r="E1245" s="207"/>
    </row>
    <row r="1246" spans="1:5" x14ac:dyDescent="0.35">
      <c r="A1246" s="199"/>
      <c r="B1246" s="199"/>
      <c r="C1246" s="206"/>
      <c r="D1246" s="202"/>
      <c r="E1246" s="207"/>
    </row>
    <row r="1247" spans="1:5" x14ac:dyDescent="0.35">
      <c r="A1247" s="199"/>
      <c r="B1247" s="199"/>
      <c r="C1247" s="206"/>
      <c r="D1247" s="202"/>
      <c r="E1247" s="207"/>
    </row>
    <row r="1248" spans="1:5" x14ac:dyDescent="0.35">
      <c r="A1248" s="199"/>
      <c r="B1248" s="199"/>
      <c r="C1248" s="206"/>
      <c r="D1248" s="202"/>
      <c r="E1248" s="207"/>
    </row>
    <row r="1249" spans="1:5" x14ac:dyDescent="0.35">
      <c r="A1249" s="199"/>
      <c r="B1249" s="199"/>
      <c r="C1249" s="206"/>
      <c r="D1249" s="202"/>
      <c r="E1249" s="207"/>
    </row>
    <row r="1250" spans="1:5" x14ac:dyDescent="0.35">
      <c r="A1250" s="199"/>
      <c r="B1250" s="199"/>
      <c r="C1250" s="206"/>
      <c r="D1250" s="202"/>
      <c r="E1250" s="207"/>
    </row>
    <row r="1251" spans="1:5" x14ac:dyDescent="0.35">
      <c r="A1251" s="199"/>
      <c r="B1251" s="199"/>
      <c r="C1251" s="206"/>
      <c r="D1251" s="202"/>
      <c r="E1251" s="207"/>
    </row>
    <row r="1252" spans="1:5" x14ac:dyDescent="0.35">
      <c r="A1252" s="199"/>
      <c r="B1252" s="199"/>
      <c r="C1252" s="206"/>
      <c r="D1252" s="202"/>
      <c r="E1252" s="207"/>
    </row>
    <row r="1253" spans="1:5" x14ac:dyDescent="0.35">
      <c r="A1253" s="199"/>
      <c r="B1253" s="199"/>
      <c r="C1253" s="206"/>
      <c r="D1253" s="202"/>
      <c r="E1253" s="207"/>
    </row>
    <row r="1254" spans="1:5" x14ac:dyDescent="0.35">
      <c r="A1254" s="199"/>
      <c r="B1254" s="199"/>
      <c r="C1254" s="206"/>
      <c r="D1254" s="202"/>
      <c r="E1254" s="207"/>
    </row>
    <row r="1255" spans="1:5" x14ac:dyDescent="0.35">
      <c r="A1255" s="199"/>
      <c r="B1255" s="199"/>
      <c r="C1255" s="206"/>
      <c r="D1255" s="202"/>
      <c r="E1255" s="207"/>
    </row>
    <row r="1256" spans="1:5" x14ac:dyDescent="0.35">
      <c r="A1256" s="199"/>
      <c r="B1256" s="199"/>
      <c r="C1256" s="206"/>
      <c r="D1256" s="202"/>
      <c r="E1256" s="207"/>
    </row>
    <row r="1257" spans="1:5" x14ac:dyDescent="0.35">
      <c r="A1257" s="199"/>
      <c r="B1257" s="199"/>
      <c r="C1257" s="206"/>
      <c r="D1257" s="202"/>
      <c r="E1257" s="202"/>
    </row>
    <row r="1258" spans="1:5" x14ac:dyDescent="0.35">
      <c r="A1258" s="199"/>
      <c r="B1258" s="199"/>
      <c r="C1258" s="206"/>
      <c r="D1258" s="202"/>
      <c r="E1258" s="207"/>
    </row>
    <row r="1259" spans="1:5" x14ac:dyDescent="0.35">
      <c r="A1259" s="199"/>
      <c r="B1259" s="199"/>
      <c r="C1259" s="206"/>
      <c r="D1259" s="202"/>
      <c r="E1259" s="207"/>
    </row>
    <row r="1260" spans="1:5" x14ac:dyDescent="0.35">
      <c r="A1260" s="199"/>
      <c r="B1260" s="199"/>
      <c r="C1260" s="206"/>
      <c r="D1260" s="202"/>
      <c r="E1260" s="207"/>
    </row>
    <row r="1261" spans="1:5" x14ac:dyDescent="0.35">
      <c r="A1261" s="199"/>
      <c r="B1261" s="199"/>
      <c r="C1261" s="206"/>
      <c r="D1261" s="202"/>
      <c r="E1261" s="207"/>
    </row>
    <row r="1262" spans="1:5" x14ac:dyDescent="0.35">
      <c r="A1262" s="199"/>
      <c r="B1262" s="199"/>
      <c r="C1262" s="206"/>
      <c r="D1262" s="202"/>
      <c r="E1262" s="207"/>
    </row>
    <row r="1263" spans="1:5" x14ac:dyDescent="0.35">
      <c r="A1263" s="199"/>
      <c r="B1263" s="199"/>
      <c r="C1263" s="206"/>
      <c r="D1263" s="202"/>
      <c r="E1263" s="207"/>
    </row>
    <row r="1264" spans="1:5" x14ac:dyDescent="0.35">
      <c r="A1264" s="199"/>
      <c r="B1264" s="199"/>
      <c r="C1264" s="206"/>
      <c r="D1264" s="202"/>
      <c r="E1264" s="207"/>
    </row>
    <row r="1265" spans="1:5" x14ac:dyDescent="0.35">
      <c r="A1265" s="199"/>
      <c r="B1265" s="199"/>
      <c r="C1265" s="206"/>
      <c r="D1265" s="202"/>
      <c r="E1265" s="207"/>
    </row>
    <row r="1266" spans="1:5" x14ac:dyDescent="0.35">
      <c r="A1266" s="199"/>
      <c r="B1266" s="199"/>
      <c r="C1266" s="206"/>
      <c r="D1266" s="202"/>
      <c r="E1266" s="207"/>
    </row>
    <row r="1267" spans="1:5" x14ac:dyDescent="0.35">
      <c r="A1267" s="199"/>
      <c r="B1267" s="199"/>
      <c r="C1267" s="206"/>
      <c r="D1267" s="202"/>
      <c r="E1267" s="207"/>
    </row>
    <row r="1268" spans="1:5" x14ac:dyDescent="0.35">
      <c r="A1268" s="199"/>
      <c r="B1268" s="199"/>
      <c r="C1268" s="206"/>
      <c r="D1268" s="202"/>
      <c r="E1268" s="207"/>
    </row>
    <row r="1269" spans="1:5" x14ac:dyDescent="0.35">
      <c r="A1269" s="199"/>
      <c r="B1269" s="199"/>
      <c r="C1269" s="206"/>
      <c r="D1269" s="202"/>
      <c r="E1269" s="202"/>
    </row>
    <row r="1270" spans="1:5" x14ac:dyDescent="0.35">
      <c r="A1270" s="199"/>
      <c r="B1270" s="199"/>
      <c r="C1270" s="206"/>
      <c r="D1270" s="202"/>
      <c r="E1270" s="207"/>
    </row>
    <row r="1271" spans="1:5" x14ac:dyDescent="0.35">
      <c r="A1271" s="199"/>
      <c r="B1271" s="199"/>
      <c r="C1271" s="206"/>
      <c r="D1271" s="202"/>
      <c r="E1271" s="202"/>
    </row>
    <row r="1272" spans="1:5" x14ac:dyDescent="0.35">
      <c r="A1272" s="199"/>
      <c r="B1272" s="199"/>
      <c r="C1272" s="206"/>
      <c r="D1272" s="202"/>
      <c r="E1272" s="207"/>
    </row>
    <row r="1273" spans="1:5" x14ac:dyDescent="0.35">
      <c r="A1273" s="199"/>
      <c r="B1273" s="199"/>
      <c r="C1273" s="206"/>
      <c r="D1273" s="202"/>
      <c r="E1273" s="207"/>
    </row>
    <row r="1274" spans="1:5" x14ac:dyDescent="0.35">
      <c r="A1274" s="199"/>
      <c r="B1274" s="199"/>
      <c r="C1274" s="206"/>
      <c r="D1274" s="202"/>
      <c r="E1274" s="207"/>
    </row>
    <row r="1275" spans="1:5" x14ac:dyDescent="0.35">
      <c r="A1275" s="199"/>
      <c r="B1275" s="199"/>
      <c r="C1275" s="206"/>
      <c r="D1275" s="202"/>
      <c r="E1275" s="207"/>
    </row>
    <row r="1276" spans="1:5" x14ac:dyDescent="0.35">
      <c r="A1276" s="199"/>
      <c r="B1276" s="199"/>
      <c r="C1276" s="206"/>
      <c r="D1276" s="202"/>
      <c r="E1276" s="207"/>
    </row>
    <row r="1277" spans="1:5" x14ac:dyDescent="0.35">
      <c r="A1277" s="199"/>
      <c r="B1277" s="199"/>
      <c r="C1277" s="206"/>
      <c r="D1277" s="202"/>
      <c r="E1277" s="202"/>
    </row>
    <row r="1278" spans="1:5" x14ac:dyDescent="0.35">
      <c r="A1278" s="199"/>
      <c r="B1278" s="199"/>
      <c r="C1278" s="206"/>
      <c r="D1278" s="202"/>
      <c r="E1278" s="202"/>
    </row>
    <row r="1279" spans="1:5" x14ac:dyDescent="0.35">
      <c r="A1279" s="199"/>
      <c r="B1279" s="199"/>
      <c r="C1279" s="206"/>
      <c r="D1279" s="202"/>
      <c r="E1279" s="202"/>
    </row>
    <row r="1280" spans="1:5" x14ac:dyDescent="0.35">
      <c r="A1280" s="199"/>
      <c r="B1280" s="199"/>
      <c r="C1280" s="206"/>
      <c r="D1280" s="202"/>
      <c r="E1280" s="207"/>
    </row>
    <row r="1281" spans="1:5" x14ac:dyDescent="0.35">
      <c r="A1281" s="199"/>
      <c r="B1281" s="199"/>
      <c r="C1281" s="206"/>
      <c r="D1281" s="202"/>
      <c r="E1281" s="207"/>
    </row>
    <row r="1282" spans="1:5" x14ac:dyDescent="0.35">
      <c r="A1282" s="199"/>
      <c r="B1282" s="199"/>
      <c r="C1282" s="206"/>
      <c r="D1282" s="202"/>
      <c r="E1282" s="207"/>
    </row>
    <row r="1283" spans="1:5" x14ac:dyDescent="0.35">
      <c r="A1283" s="199"/>
      <c r="B1283" s="199"/>
      <c r="C1283" s="206"/>
      <c r="D1283" s="202"/>
      <c r="E1283" s="202"/>
    </row>
    <row r="1284" spans="1:5" x14ac:dyDescent="0.35">
      <c r="A1284" s="199"/>
      <c r="B1284" s="199"/>
      <c r="C1284" s="206"/>
      <c r="D1284" s="202"/>
      <c r="E1284" s="207"/>
    </row>
    <row r="1285" spans="1:5" x14ac:dyDescent="0.35">
      <c r="A1285" s="199"/>
      <c r="B1285" s="199"/>
      <c r="C1285" s="206"/>
      <c r="D1285" s="202"/>
      <c r="E1285" s="202"/>
    </row>
    <row r="1286" spans="1:5" x14ac:dyDescent="0.35">
      <c r="A1286" s="199"/>
      <c r="B1286" s="199"/>
      <c r="C1286" s="206"/>
      <c r="D1286" s="202"/>
      <c r="E1286" s="207"/>
    </row>
    <row r="1287" spans="1:5" x14ac:dyDescent="0.35">
      <c r="A1287" s="199"/>
      <c r="B1287" s="199"/>
      <c r="C1287" s="206"/>
      <c r="D1287" s="202"/>
      <c r="E1287" s="207"/>
    </row>
    <row r="1288" spans="1:5" x14ac:dyDescent="0.35">
      <c r="A1288" s="199"/>
      <c r="B1288" s="199"/>
      <c r="C1288" s="206"/>
      <c r="D1288" s="202"/>
      <c r="E1288" s="207"/>
    </row>
    <row r="1289" spans="1:5" x14ac:dyDescent="0.35">
      <c r="A1289" s="199"/>
      <c r="B1289" s="199"/>
      <c r="C1289" s="206"/>
      <c r="D1289" s="202"/>
      <c r="E1289" s="207"/>
    </row>
    <row r="1290" spans="1:5" x14ac:dyDescent="0.35">
      <c r="A1290" s="199"/>
      <c r="B1290" s="199"/>
      <c r="C1290" s="206"/>
      <c r="D1290" s="202"/>
      <c r="E1290" s="207"/>
    </row>
    <row r="1291" spans="1:5" x14ac:dyDescent="0.35">
      <c r="A1291" s="199"/>
      <c r="B1291" s="199"/>
      <c r="C1291" s="206"/>
      <c r="D1291" s="202"/>
      <c r="E1291" s="207"/>
    </row>
    <row r="1292" spans="1:5" x14ac:dyDescent="0.35">
      <c r="A1292" s="199"/>
      <c r="B1292" s="199"/>
      <c r="C1292" s="206"/>
      <c r="D1292" s="202"/>
      <c r="E1292" s="207"/>
    </row>
    <row r="1293" spans="1:5" x14ac:dyDescent="0.35">
      <c r="A1293" s="199"/>
      <c r="B1293" s="199"/>
      <c r="C1293" s="206"/>
      <c r="D1293" s="202"/>
      <c r="E1293" s="207"/>
    </row>
    <row r="1294" spans="1:5" x14ac:dyDescent="0.35">
      <c r="A1294" s="199"/>
      <c r="B1294" s="199"/>
      <c r="C1294" s="206"/>
      <c r="D1294" s="202"/>
      <c r="E1294" s="207"/>
    </row>
    <row r="1295" spans="1:5" x14ac:dyDescent="0.35">
      <c r="A1295" s="199"/>
      <c r="B1295" s="199"/>
      <c r="C1295" s="206"/>
      <c r="D1295" s="202"/>
      <c r="E1295" s="207"/>
    </row>
    <row r="1296" spans="1:5" x14ac:dyDescent="0.35">
      <c r="A1296" s="199"/>
      <c r="B1296" s="199"/>
      <c r="C1296" s="206"/>
      <c r="D1296" s="202"/>
      <c r="E1296" s="207"/>
    </row>
    <row r="1297" spans="1:5" x14ac:dyDescent="0.35">
      <c r="A1297" s="199"/>
      <c r="B1297" s="199"/>
      <c r="C1297" s="206"/>
      <c r="D1297" s="202"/>
      <c r="E1297" s="207"/>
    </row>
    <row r="1298" spans="1:5" x14ac:dyDescent="0.35">
      <c r="A1298" s="199"/>
      <c r="B1298" s="199"/>
      <c r="C1298" s="206"/>
      <c r="D1298" s="202"/>
      <c r="E1298" s="207"/>
    </row>
    <row r="1299" spans="1:5" x14ac:dyDescent="0.35">
      <c r="A1299" s="199"/>
      <c r="B1299" s="199"/>
      <c r="C1299" s="206"/>
      <c r="D1299" s="202"/>
      <c r="E1299" s="207"/>
    </row>
    <row r="1300" spans="1:5" x14ac:dyDescent="0.35">
      <c r="A1300" s="199"/>
      <c r="B1300" s="199"/>
      <c r="C1300" s="206"/>
      <c r="D1300" s="202"/>
      <c r="E1300" s="207"/>
    </row>
    <row r="1301" spans="1:5" x14ac:dyDescent="0.35">
      <c r="A1301" s="199"/>
      <c r="B1301" s="199"/>
      <c r="C1301" s="206"/>
      <c r="D1301" s="202"/>
      <c r="E1301" s="207"/>
    </row>
    <row r="1302" spans="1:5" x14ac:dyDescent="0.35">
      <c r="A1302" s="199"/>
      <c r="B1302" s="199"/>
      <c r="C1302" s="206"/>
      <c r="D1302" s="202"/>
      <c r="E1302" s="207"/>
    </row>
    <row r="1303" spans="1:5" x14ac:dyDescent="0.35">
      <c r="A1303" s="199"/>
      <c r="B1303" s="199"/>
      <c r="C1303" s="206"/>
      <c r="D1303" s="202"/>
      <c r="E1303" s="207"/>
    </row>
    <row r="1304" spans="1:5" x14ac:dyDescent="0.35">
      <c r="A1304" s="199"/>
      <c r="B1304" s="199"/>
      <c r="C1304" s="206"/>
      <c r="D1304" s="202"/>
      <c r="E1304" s="207"/>
    </row>
    <row r="1305" spans="1:5" x14ac:dyDescent="0.35">
      <c r="A1305" s="199"/>
      <c r="B1305" s="199"/>
      <c r="C1305" s="206"/>
      <c r="D1305" s="202"/>
      <c r="E1305" s="207"/>
    </row>
    <row r="1306" spans="1:5" x14ac:dyDescent="0.35">
      <c r="A1306" s="199"/>
      <c r="B1306" s="199"/>
      <c r="C1306" s="206"/>
      <c r="D1306" s="202"/>
      <c r="E1306" s="207"/>
    </row>
    <row r="1307" spans="1:5" x14ac:dyDescent="0.35">
      <c r="A1307" s="199"/>
      <c r="B1307" s="199"/>
      <c r="C1307" s="206"/>
      <c r="D1307" s="202"/>
      <c r="E1307" s="207"/>
    </row>
    <row r="1308" spans="1:5" x14ac:dyDescent="0.35">
      <c r="A1308" s="199"/>
      <c r="B1308" s="199"/>
      <c r="C1308" s="206"/>
      <c r="D1308" s="202"/>
      <c r="E1308" s="207"/>
    </row>
    <row r="1309" spans="1:5" x14ac:dyDescent="0.35">
      <c r="A1309" s="199"/>
      <c r="B1309" s="199"/>
      <c r="C1309" s="206"/>
      <c r="D1309" s="202"/>
      <c r="E1309" s="202"/>
    </row>
    <row r="1310" spans="1:5" x14ac:dyDescent="0.35">
      <c r="A1310" s="199"/>
      <c r="B1310" s="199"/>
      <c r="C1310" s="206"/>
      <c r="D1310" s="202"/>
      <c r="E1310" s="207"/>
    </row>
    <row r="1311" spans="1:5" x14ac:dyDescent="0.35">
      <c r="A1311" s="199"/>
      <c r="B1311" s="199"/>
      <c r="C1311" s="206"/>
      <c r="D1311" s="202"/>
      <c r="E1311" s="207"/>
    </row>
    <row r="1312" spans="1:5" x14ac:dyDescent="0.35">
      <c r="A1312" s="199"/>
      <c r="B1312" s="199"/>
      <c r="C1312" s="206"/>
      <c r="D1312" s="202"/>
      <c r="E1312" s="207"/>
    </row>
    <row r="1313" spans="1:5" x14ac:dyDescent="0.35">
      <c r="A1313" s="199"/>
      <c r="B1313" s="199"/>
      <c r="C1313" s="206"/>
      <c r="D1313" s="202"/>
      <c r="E1313" s="207"/>
    </row>
    <row r="1314" spans="1:5" x14ac:dyDescent="0.35">
      <c r="A1314" s="199"/>
      <c r="B1314" s="199"/>
      <c r="C1314" s="206"/>
      <c r="D1314" s="202"/>
      <c r="E1314" s="207"/>
    </row>
    <row r="1315" spans="1:5" x14ac:dyDescent="0.35">
      <c r="A1315" s="199"/>
      <c r="B1315" s="199"/>
      <c r="C1315" s="206"/>
      <c r="D1315" s="202"/>
      <c r="E1315" s="207"/>
    </row>
    <row r="1316" spans="1:5" x14ac:dyDescent="0.35">
      <c r="A1316" s="199"/>
      <c r="B1316" s="199"/>
      <c r="C1316" s="206"/>
      <c r="D1316" s="202"/>
      <c r="E1316" s="207"/>
    </row>
    <row r="1317" spans="1:5" x14ac:dyDescent="0.35">
      <c r="A1317" s="199"/>
      <c r="B1317" s="199"/>
      <c r="C1317" s="206"/>
      <c r="D1317" s="202"/>
      <c r="E1317" s="207"/>
    </row>
    <row r="1318" spans="1:5" x14ac:dyDescent="0.35">
      <c r="A1318" s="199"/>
      <c r="B1318" s="199"/>
      <c r="C1318" s="206"/>
      <c r="D1318" s="202"/>
      <c r="E1318" s="207"/>
    </row>
    <row r="1319" spans="1:5" x14ac:dyDescent="0.35">
      <c r="A1319" s="199"/>
      <c r="B1319" s="199"/>
      <c r="C1319" s="206"/>
      <c r="D1319" s="202"/>
      <c r="E1319" s="207"/>
    </row>
    <row r="1320" spans="1:5" x14ac:dyDescent="0.35">
      <c r="A1320" s="199"/>
      <c r="B1320" s="199"/>
      <c r="C1320" s="206"/>
      <c r="D1320" s="202"/>
      <c r="E1320" s="207"/>
    </row>
    <row r="1321" spans="1:5" x14ac:dyDescent="0.35">
      <c r="A1321" s="199"/>
      <c r="B1321" s="199"/>
      <c r="C1321" s="206"/>
      <c r="D1321" s="202"/>
      <c r="E1321" s="202"/>
    </row>
    <row r="1322" spans="1:5" x14ac:dyDescent="0.35">
      <c r="A1322" s="199"/>
      <c r="B1322" s="199"/>
      <c r="C1322" s="206"/>
      <c r="D1322" s="202"/>
      <c r="E1322" s="207"/>
    </row>
    <row r="1323" spans="1:5" x14ac:dyDescent="0.35">
      <c r="A1323" s="199"/>
      <c r="B1323" s="199"/>
      <c r="C1323" s="206"/>
      <c r="D1323" s="202"/>
      <c r="E1323" s="207"/>
    </row>
    <row r="1324" spans="1:5" x14ac:dyDescent="0.35">
      <c r="A1324" s="199"/>
      <c r="B1324" s="199"/>
      <c r="C1324" s="206"/>
      <c r="D1324" s="202"/>
      <c r="E1324" s="202"/>
    </row>
    <row r="1325" spans="1:5" x14ac:dyDescent="0.35">
      <c r="A1325" s="199"/>
      <c r="B1325" s="199"/>
      <c r="C1325" s="206"/>
      <c r="D1325" s="202"/>
      <c r="E1325" s="202"/>
    </row>
    <row r="1326" spans="1:5" x14ac:dyDescent="0.35">
      <c r="A1326" s="199"/>
      <c r="B1326" s="199"/>
      <c r="C1326" s="206"/>
      <c r="D1326" s="202"/>
      <c r="E1326" s="207"/>
    </row>
    <row r="1327" spans="1:5" x14ac:dyDescent="0.35">
      <c r="A1327" s="199"/>
      <c r="B1327" s="199"/>
      <c r="C1327" s="206"/>
      <c r="D1327" s="202"/>
      <c r="E1327" s="202"/>
    </row>
    <row r="1328" spans="1:5" x14ac:dyDescent="0.35">
      <c r="A1328" s="199"/>
      <c r="B1328" s="199"/>
      <c r="C1328" s="206"/>
      <c r="D1328" s="202"/>
      <c r="E1328" s="207"/>
    </row>
    <row r="1329" spans="1:5" x14ac:dyDescent="0.35">
      <c r="A1329" s="199"/>
      <c r="B1329" s="199"/>
      <c r="C1329" s="206"/>
      <c r="D1329" s="202"/>
      <c r="E1329" s="207"/>
    </row>
    <row r="1330" spans="1:5" x14ac:dyDescent="0.35">
      <c r="A1330" s="199"/>
      <c r="B1330" s="199"/>
      <c r="C1330" s="206"/>
      <c r="D1330" s="202"/>
      <c r="E1330" s="207"/>
    </row>
    <row r="1331" spans="1:5" x14ac:dyDescent="0.35">
      <c r="A1331" s="199"/>
      <c r="B1331" s="199"/>
      <c r="C1331" s="206"/>
      <c r="D1331" s="202"/>
      <c r="E1331" s="207"/>
    </row>
    <row r="1332" spans="1:5" x14ac:dyDescent="0.35">
      <c r="A1332" s="199"/>
      <c r="B1332" s="199"/>
      <c r="C1332" s="206"/>
      <c r="D1332" s="202"/>
      <c r="E1332" s="207"/>
    </row>
    <row r="1333" spans="1:5" x14ac:dyDescent="0.35">
      <c r="A1333" s="199"/>
      <c r="B1333" s="199"/>
      <c r="C1333" s="206"/>
      <c r="D1333" s="202"/>
      <c r="E1333" s="202"/>
    </row>
    <row r="1334" spans="1:5" x14ac:dyDescent="0.35">
      <c r="A1334" s="199"/>
      <c r="B1334" s="199"/>
      <c r="C1334" s="206"/>
      <c r="D1334" s="202"/>
      <c r="E1334" s="207"/>
    </row>
    <row r="1335" spans="1:5" x14ac:dyDescent="0.35">
      <c r="A1335" s="199"/>
      <c r="B1335" s="199"/>
      <c r="C1335" s="206"/>
      <c r="D1335" s="202"/>
      <c r="E1335" s="207"/>
    </row>
    <row r="1336" spans="1:5" x14ac:dyDescent="0.35">
      <c r="A1336" s="199"/>
      <c r="B1336" s="199"/>
      <c r="C1336" s="206"/>
      <c r="D1336" s="202"/>
      <c r="E1336" s="207"/>
    </row>
    <row r="1337" spans="1:5" x14ac:dyDescent="0.35">
      <c r="A1337" s="199"/>
      <c r="B1337" s="199"/>
      <c r="C1337" s="206"/>
      <c r="D1337" s="202"/>
      <c r="E1337" s="207"/>
    </row>
    <row r="1338" spans="1:5" x14ac:dyDescent="0.35">
      <c r="A1338" s="199"/>
      <c r="B1338" s="199"/>
      <c r="C1338" s="206"/>
      <c r="D1338" s="202"/>
      <c r="E1338" s="207"/>
    </row>
    <row r="1339" spans="1:5" x14ac:dyDescent="0.35">
      <c r="A1339" s="199"/>
      <c r="B1339" s="199"/>
      <c r="C1339" s="206"/>
      <c r="D1339" s="202"/>
      <c r="E1339" s="207"/>
    </row>
    <row r="1340" spans="1:5" x14ac:dyDescent="0.35">
      <c r="A1340" s="199"/>
      <c r="B1340" s="199"/>
      <c r="C1340" s="206"/>
      <c r="D1340" s="202"/>
      <c r="E1340" s="207"/>
    </row>
    <row r="1341" spans="1:5" x14ac:dyDescent="0.35">
      <c r="A1341" s="199"/>
      <c r="B1341" s="199"/>
      <c r="C1341" s="206"/>
      <c r="D1341" s="202"/>
      <c r="E1341" s="207"/>
    </row>
    <row r="1342" spans="1:5" x14ac:dyDescent="0.35">
      <c r="A1342" s="199"/>
      <c r="B1342" s="199"/>
      <c r="C1342" s="206"/>
      <c r="D1342" s="202"/>
      <c r="E1342" s="207"/>
    </row>
    <row r="1343" spans="1:5" x14ac:dyDescent="0.35">
      <c r="A1343" s="199"/>
      <c r="B1343" s="199"/>
      <c r="C1343" s="206"/>
      <c r="D1343" s="202"/>
      <c r="E1343" s="207"/>
    </row>
    <row r="1344" spans="1:5" x14ac:dyDescent="0.35">
      <c r="A1344" s="199"/>
      <c r="B1344" s="199"/>
      <c r="C1344" s="206"/>
      <c r="D1344" s="202"/>
      <c r="E1344" s="207"/>
    </row>
    <row r="1345" spans="1:5" x14ac:dyDescent="0.35">
      <c r="A1345" s="199"/>
      <c r="B1345" s="199"/>
      <c r="C1345" s="206"/>
      <c r="D1345" s="202"/>
      <c r="E1345" s="207"/>
    </row>
    <row r="1346" spans="1:5" x14ac:dyDescent="0.35">
      <c r="A1346" s="199"/>
      <c r="B1346" s="199"/>
      <c r="C1346" s="206"/>
      <c r="D1346" s="202"/>
      <c r="E1346" s="207"/>
    </row>
    <row r="1347" spans="1:5" x14ac:dyDescent="0.35">
      <c r="A1347" s="199"/>
      <c r="B1347" s="199"/>
      <c r="C1347" s="206"/>
      <c r="D1347" s="202"/>
      <c r="E1347" s="207"/>
    </row>
    <row r="1348" spans="1:5" x14ac:dyDescent="0.35">
      <c r="A1348" s="199"/>
      <c r="B1348" s="199"/>
      <c r="C1348" s="206"/>
      <c r="D1348" s="202"/>
      <c r="E1348" s="207"/>
    </row>
    <row r="1349" spans="1:5" x14ac:dyDescent="0.35">
      <c r="A1349" s="199"/>
      <c r="B1349" s="199"/>
      <c r="C1349" s="206"/>
      <c r="D1349" s="202"/>
      <c r="E1349" s="207"/>
    </row>
    <row r="1350" spans="1:5" x14ac:dyDescent="0.35">
      <c r="A1350" s="199"/>
      <c r="B1350" s="199"/>
      <c r="C1350" s="206"/>
      <c r="D1350" s="202"/>
      <c r="E1350" s="207"/>
    </row>
    <row r="1351" spans="1:5" x14ac:dyDescent="0.35">
      <c r="A1351" s="199"/>
      <c r="B1351" s="199"/>
      <c r="C1351" s="206"/>
      <c r="D1351" s="202"/>
      <c r="E1351" s="207"/>
    </row>
    <row r="1352" spans="1:5" x14ac:dyDescent="0.35">
      <c r="A1352" s="199"/>
      <c r="B1352" s="199"/>
      <c r="C1352" s="206"/>
      <c r="D1352" s="202"/>
      <c r="E1352" s="207"/>
    </row>
    <row r="1353" spans="1:5" x14ac:dyDescent="0.35">
      <c r="A1353" s="199"/>
      <c r="B1353" s="199"/>
      <c r="C1353" s="206"/>
      <c r="D1353" s="202"/>
      <c r="E1353" s="207"/>
    </row>
    <row r="1354" spans="1:5" x14ac:dyDescent="0.35">
      <c r="A1354" s="199"/>
      <c r="B1354" s="199"/>
      <c r="C1354" s="206"/>
      <c r="D1354" s="202"/>
      <c r="E1354" s="207"/>
    </row>
    <row r="1355" spans="1:5" x14ac:dyDescent="0.35">
      <c r="A1355" s="199"/>
      <c r="B1355" s="199"/>
      <c r="C1355" s="206"/>
      <c r="D1355" s="202"/>
      <c r="E1355" s="202"/>
    </row>
    <row r="1356" spans="1:5" x14ac:dyDescent="0.35">
      <c r="A1356" s="199"/>
      <c r="B1356" s="199"/>
      <c r="C1356" s="206"/>
      <c r="D1356" s="202"/>
      <c r="E1356" s="207"/>
    </row>
    <row r="1357" spans="1:5" x14ac:dyDescent="0.35">
      <c r="A1357" s="199"/>
      <c r="B1357" s="199"/>
      <c r="C1357" s="206"/>
      <c r="D1357" s="202"/>
      <c r="E1357" s="207"/>
    </row>
    <row r="1358" spans="1:5" x14ac:dyDescent="0.35">
      <c r="A1358" s="199"/>
      <c r="B1358" s="199"/>
      <c r="C1358" s="206"/>
      <c r="D1358" s="202"/>
      <c r="E1358" s="207"/>
    </row>
    <row r="1359" spans="1:5" x14ac:dyDescent="0.35">
      <c r="A1359" s="199"/>
      <c r="B1359" s="199"/>
      <c r="C1359" s="206"/>
      <c r="D1359" s="202"/>
      <c r="E1359" s="207"/>
    </row>
    <row r="1360" spans="1:5" x14ac:dyDescent="0.35">
      <c r="A1360" s="199"/>
      <c r="B1360" s="199"/>
      <c r="C1360" s="206"/>
      <c r="D1360" s="202"/>
      <c r="E1360" s="207"/>
    </row>
    <row r="1361" spans="1:5" x14ac:dyDescent="0.35">
      <c r="A1361" s="199"/>
      <c r="B1361" s="199"/>
      <c r="C1361" s="206"/>
      <c r="D1361" s="202"/>
      <c r="E1361" s="207"/>
    </row>
    <row r="1362" spans="1:5" x14ac:dyDescent="0.35">
      <c r="A1362" s="199"/>
      <c r="B1362" s="199"/>
      <c r="C1362" s="206"/>
      <c r="D1362" s="202"/>
      <c r="E1362" s="207"/>
    </row>
    <row r="1363" spans="1:5" x14ac:dyDescent="0.35">
      <c r="A1363" s="199"/>
      <c r="B1363" s="199"/>
      <c r="C1363" s="206"/>
      <c r="D1363" s="202"/>
      <c r="E1363" s="207"/>
    </row>
    <row r="1364" spans="1:5" x14ac:dyDescent="0.35">
      <c r="A1364" s="199"/>
      <c r="B1364" s="199"/>
      <c r="C1364" s="206"/>
      <c r="D1364" s="202"/>
      <c r="E1364" s="207"/>
    </row>
    <row r="1365" spans="1:5" x14ac:dyDescent="0.35">
      <c r="A1365" s="199"/>
      <c r="B1365" s="199"/>
      <c r="C1365" s="206"/>
      <c r="D1365" s="202"/>
      <c r="E1365" s="207"/>
    </row>
    <row r="1366" spans="1:5" x14ac:dyDescent="0.35">
      <c r="A1366" s="199"/>
      <c r="B1366" s="199"/>
      <c r="C1366" s="206"/>
      <c r="D1366" s="202"/>
      <c r="E1366" s="207"/>
    </row>
    <row r="1367" spans="1:5" x14ac:dyDescent="0.35">
      <c r="A1367" s="199"/>
      <c r="B1367" s="199"/>
      <c r="C1367" s="206"/>
      <c r="D1367" s="202"/>
      <c r="E1367" s="207"/>
    </row>
    <row r="1368" spans="1:5" x14ac:dyDescent="0.35">
      <c r="A1368" s="199"/>
      <c r="B1368" s="199"/>
      <c r="C1368" s="206"/>
      <c r="D1368" s="202"/>
      <c r="E1368" s="207"/>
    </row>
    <row r="1369" spans="1:5" x14ac:dyDescent="0.35">
      <c r="A1369" s="199"/>
      <c r="B1369" s="199"/>
      <c r="C1369" s="206"/>
      <c r="D1369" s="202"/>
      <c r="E1369" s="207"/>
    </row>
    <row r="1370" spans="1:5" x14ac:dyDescent="0.35">
      <c r="A1370" s="199"/>
      <c r="B1370" s="199"/>
      <c r="C1370" s="206"/>
      <c r="D1370" s="202"/>
      <c r="E1370" s="207"/>
    </row>
    <row r="1371" spans="1:5" x14ac:dyDescent="0.35">
      <c r="A1371" s="199"/>
      <c r="B1371" s="199"/>
      <c r="C1371" s="206"/>
      <c r="D1371" s="202"/>
      <c r="E1371" s="207"/>
    </row>
    <row r="1372" spans="1:5" x14ac:dyDescent="0.35">
      <c r="A1372" s="199"/>
      <c r="B1372" s="199"/>
      <c r="C1372" s="206"/>
      <c r="D1372" s="202"/>
      <c r="E1372" s="207"/>
    </row>
    <row r="1373" spans="1:5" x14ac:dyDescent="0.35">
      <c r="A1373" s="199"/>
      <c r="B1373" s="199"/>
      <c r="C1373" s="206"/>
      <c r="D1373" s="202"/>
      <c r="E1373" s="207"/>
    </row>
    <row r="1374" spans="1:5" x14ac:dyDescent="0.35">
      <c r="A1374" s="199"/>
      <c r="B1374" s="199"/>
      <c r="C1374" s="206"/>
      <c r="D1374" s="202"/>
      <c r="E1374" s="207"/>
    </row>
    <row r="1375" spans="1:5" x14ac:dyDescent="0.35">
      <c r="A1375" s="199"/>
      <c r="B1375" s="199"/>
      <c r="C1375" s="206"/>
      <c r="D1375" s="202"/>
      <c r="E1375" s="207"/>
    </row>
    <row r="1376" spans="1:5" x14ac:dyDescent="0.35">
      <c r="A1376" s="199"/>
      <c r="B1376" s="199"/>
      <c r="C1376" s="206"/>
      <c r="D1376" s="202"/>
      <c r="E1376" s="207"/>
    </row>
    <row r="1377" spans="1:5" x14ac:dyDescent="0.35">
      <c r="A1377" s="199"/>
      <c r="B1377" s="199"/>
      <c r="C1377" s="206"/>
      <c r="D1377" s="202"/>
      <c r="E1377" s="207"/>
    </row>
    <row r="1378" spans="1:5" x14ac:dyDescent="0.35">
      <c r="A1378" s="199"/>
      <c r="B1378" s="199"/>
      <c r="C1378" s="206"/>
      <c r="D1378" s="202"/>
      <c r="E1378" s="207"/>
    </row>
    <row r="1379" spans="1:5" x14ac:dyDescent="0.35">
      <c r="A1379" s="199"/>
      <c r="B1379" s="199"/>
      <c r="C1379" s="206"/>
      <c r="D1379" s="202"/>
      <c r="E1379" s="207"/>
    </row>
    <row r="1380" spans="1:5" x14ac:dyDescent="0.35">
      <c r="A1380" s="199"/>
      <c r="B1380" s="199"/>
      <c r="C1380" s="206"/>
      <c r="D1380" s="202"/>
      <c r="E1380" s="207"/>
    </row>
    <row r="1381" spans="1:5" x14ac:dyDescent="0.35">
      <c r="A1381" s="199"/>
      <c r="B1381" s="199"/>
      <c r="C1381" s="206"/>
      <c r="D1381" s="202"/>
      <c r="E1381" s="207"/>
    </row>
    <row r="1382" spans="1:5" x14ac:dyDescent="0.35">
      <c r="A1382" s="199"/>
      <c r="B1382" s="199"/>
      <c r="C1382" s="206"/>
      <c r="D1382" s="202"/>
      <c r="E1382" s="207"/>
    </row>
    <row r="1383" spans="1:5" x14ac:dyDescent="0.35">
      <c r="A1383" s="199"/>
      <c r="B1383" s="199"/>
      <c r="C1383" s="206"/>
      <c r="D1383" s="202"/>
      <c r="E1383" s="207"/>
    </row>
    <row r="1384" spans="1:5" x14ac:dyDescent="0.35">
      <c r="A1384" s="199"/>
      <c r="B1384" s="199"/>
      <c r="C1384" s="206"/>
      <c r="D1384" s="202"/>
      <c r="E1384" s="207"/>
    </row>
    <row r="1385" spans="1:5" x14ac:dyDescent="0.35">
      <c r="A1385" s="199"/>
      <c r="B1385" s="199"/>
      <c r="C1385" s="206"/>
      <c r="D1385" s="202"/>
      <c r="E1385" s="207"/>
    </row>
    <row r="1386" spans="1:5" x14ac:dyDescent="0.35">
      <c r="A1386" s="199"/>
      <c r="B1386" s="199"/>
      <c r="C1386" s="206"/>
      <c r="D1386" s="202"/>
      <c r="E1386" s="207"/>
    </row>
    <row r="1387" spans="1:5" x14ac:dyDescent="0.35">
      <c r="A1387" s="199"/>
      <c r="B1387" s="199"/>
      <c r="C1387" s="206"/>
      <c r="D1387" s="202"/>
      <c r="E1387" s="207"/>
    </row>
    <row r="1388" spans="1:5" x14ac:dyDescent="0.35">
      <c r="A1388" s="199"/>
      <c r="B1388" s="199"/>
      <c r="C1388" s="206"/>
      <c r="D1388" s="202"/>
      <c r="E1388" s="207"/>
    </row>
    <row r="1389" spans="1:5" x14ac:dyDescent="0.35">
      <c r="A1389" s="199"/>
      <c r="B1389" s="199"/>
      <c r="C1389" s="206"/>
      <c r="D1389" s="202"/>
      <c r="E1389" s="207"/>
    </row>
    <row r="1390" spans="1:5" x14ac:dyDescent="0.35">
      <c r="A1390" s="199"/>
      <c r="B1390" s="199"/>
      <c r="C1390" s="206"/>
      <c r="D1390" s="202"/>
      <c r="E1390" s="207"/>
    </row>
    <row r="1391" spans="1:5" x14ac:dyDescent="0.35">
      <c r="A1391" s="199"/>
      <c r="B1391" s="199"/>
      <c r="C1391" s="206"/>
      <c r="D1391" s="202"/>
      <c r="E1391" s="202"/>
    </row>
    <row r="1392" spans="1:5" x14ac:dyDescent="0.35">
      <c r="A1392" s="199"/>
      <c r="B1392" s="199"/>
      <c r="C1392" s="206"/>
      <c r="D1392" s="202"/>
      <c r="E1392" s="207"/>
    </row>
    <row r="1393" spans="1:5" x14ac:dyDescent="0.35">
      <c r="A1393" s="199"/>
      <c r="B1393" s="199"/>
      <c r="C1393" s="206"/>
      <c r="D1393" s="202"/>
      <c r="E1393" s="207"/>
    </row>
    <row r="1394" spans="1:5" x14ac:dyDescent="0.35">
      <c r="A1394" s="199"/>
      <c r="B1394" s="199"/>
      <c r="C1394" s="206"/>
      <c r="D1394" s="202"/>
      <c r="E1394" s="207"/>
    </row>
    <row r="1395" spans="1:5" x14ac:dyDescent="0.35">
      <c r="A1395" s="199"/>
      <c r="B1395" s="199"/>
      <c r="C1395" s="206"/>
      <c r="D1395" s="202"/>
      <c r="E1395" s="207"/>
    </row>
    <row r="1396" spans="1:5" x14ac:dyDescent="0.35">
      <c r="A1396" s="199"/>
      <c r="B1396" s="199"/>
      <c r="C1396" s="206"/>
      <c r="D1396" s="202"/>
      <c r="E1396" s="207"/>
    </row>
    <row r="1397" spans="1:5" x14ac:dyDescent="0.35">
      <c r="A1397" s="199"/>
      <c r="B1397" s="199"/>
      <c r="C1397" s="206"/>
      <c r="D1397" s="202"/>
      <c r="E1397" s="207"/>
    </row>
    <row r="1398" spans="1:5" x14ac:dyDescent="0.35">
      <c r="A1398" s="199"/>
      <c r="B1398" s="199"/>
      <c r="C1398" s="206"/>
      <c r="D1398" s="202"/>
      <c r="E1398" s="207"/>
    </row>
    <row r="1399" spans="1:5" x14ac:dyDescent="0.35">
      <c r="A1399" s="199"/>
      <c r="B1399" s="199"/>
      <c r="C1399" s="206"/>
      <c r="D1399" s="202"/>
      <c r="E1399" s="207"/>
    </row>
    <row r="1400" spans="1:5" x14ac:dyDescent="0.35">
      <c r="A1400" s="199"/>
      <c r="B1400" s="199"/>
      <c r="C1400" s="206"/>
      <c r="D1400" s="202"/>
      <c r="E1400" s="207"/>
    </row>
    <row r="1401" spans="1:5" x14ac:dyDescent="0.35">
      <c r="A1401" s="199"/>
      <c r="B1401" s="199"/>
      <c r="C1401" s="206"/>
      <c r="D1401" s="202"/>
      <c r="E1401" s="207"/>
    </row>
    <row r="1402" spans="1:5" x14ac:dyDescent="0.35">
      <c r="A1402" s="199"/>
      <c r="B1402" s="199"/>
      <c r="C1402" s="206"/>
      <c r="D1402" s="202"/>
      <c r="E1402" s="207"/>
    </row>
    <row r="1403" spans="1:5" x14ac:dyDescent="0.35">
      <c r="A1403" s="199"/>
      <c r="B1403" s="199"/>
      <c r="C1403" s="206"/>
      <c r="D1403" s="202"/>
      <c r="E1403" s="207"/>
    </row>
    <row r="1404" spans="1:5" x14ac:dyDescent="0.35">
      <c r="A1404" s="199"/>
      <c r="B1404" s="199"/>
      <c r="C1404" s="206"/>
      <c r="D1404" s="202"/>
      <c r="E1404" s="207"/>
    </row>
    <row r="1405" spans="1:5" x14ac:dyDescent="0.35">
      <c r="A1405" s="199"/>
      <c r="B1405" s="199"/>
      <c r="C1405" s="206"/>
      <c r="D1405" s="202"/>
      <c r="E1405" s="207"/>
    </row>
    <row r="1406" spans="1:5" x14ac:dyDescent="0.35">
      <c r="A1406" s="199"/>
      <c r="B1406" s="199"/>
      <c r="C1406" s="206"/>
      <c r="D1406" s="202"/>
      <c r="E1406" s="207"/>
    </row>
    <row r="1407" spans="1:5" x14ac:dyDescent="0.35">
      <c r="A1407" s="199"/>
      <c r="B1407" s="199"/>
      <c r="C1407" s="206"/>
      <c r="D1407" s="202"/>
      <c r="E1407" s="207"/>
    </row>
    <row r="1408" spans="1:5" x14ac:dyDescent="0.35">
      <c r="A1408" s="199"/>
      <c r="B1408" s="199"/>
      <c r="C1408" s="206"/>
      <c r="D1408" s="202"/>
      <c r="E1408" s="207"/>
    </row>
    <row r="1409" spans="1:5" x14ac:dyDescent="0.35">
      <c r="A1409" s="199"/>
      <c r="B1409" s="199"/>
      <c r="C1409" s="206"/>
      <c r="D1409" s="202"/>
      <c r="E1409" s="207"/>
    </row>
    <row r="1410" spans="1:5" x14ac:dyDescent="0.35">
      <c r="A1410" s="199"/>
      <c r="B1410" s="199"/>
      <c r="C1410" s="206"/>
      <c r="D1410" s="202"/>
      <c r="E1410" s="207"/>
    </row>
    <row r="1411" spans="1:5" x14ac:dyDescent="0.35">
      <c r="A1411" s="199"/>
      <c r="B1411" s="199"/>
      <c r="C1411" s="206"/>
      <c r="D1411" s="202"/>
      <c r="E1411" s="207"/>
    </row>
    <row r="1412" spans="1:5" x14ac:dyDescent="0.35">
      <c r="A1412" s="199"/>
      <c r="B1412" s="199"/>
      <c r="C1412" s="206"/>
      <c r="D1412" s="202"/>
      <c r="E1412" s="207"/>
    </row>
    <row r="1413" spans="1:5" x14ac:dyDescent="0.35">
      <c r="A1413" s="199"/>
      <c r="B1413" s="199"/>
      <c r="C1413" s="206"/>
      <c r="D1413" s="202"/>
      <c r="E1413" s="207"/>
    </row>
    <row r="1414" spans="1:5" x14ac:dyDescent="0.35">
      <c r="A1414" s="199"/>
      <c r="B1414" s="199"/>
      <c r="C1414" s="206"/>
      <c r="D1414" s="202"/>
      <c r="E1414" s="207"/>
    </row>
    <row r="1415" spans="1:5" x14ac:dyDescent="0.35">
      <c r="A1415" s="199"/>
      <c r="B1415" s="199"/>
      <c r="C1415" s="206"/>
      <c r="D1415" s="202"/>
      <c r="E1415" s="207"/>
    </row>
    <row r="1416" spans="1:5" x14ac:dyDescent="0.35">
      <c r="A1416" s="199"/>
      <c r="B1416" s="199"/>
      <c r="C1416" s="206"/>
      <c r="D1416" s="202"/>
      <c r="E1416" s="207"/>
    </row>
    <row r="1417" spans="1:5" x14ac:dyDescent="0.35">
      <c r="A1417" s="199"/>
      <c r="B1417" s="199"/>
      <c r="C1417" s="206"/>
      <c r="D1417" s="202"/>
      <c r="E1417" s="207"/>
    </row>
    <row r="1418" spans="1:5" x14ac:dyDescent="0.35">
      <c r="A1418" s="199"/>
      <c r="B1418" s="199"/>
      <c r="C1418" s="206"/>
      <c r="D1418" s="202"/>
      <c r="E1418" s="207"/>
    </row>
    <row r="1419" spans="1:5" x14ac:dyDescent="0.35">
      <c r="A1419" s="199"/>
      <c r="B1419" s="199"/>
      <c r="C1419" s="206"/>
      <c r="D1419" s="202"/>
      <c r="E1419" s="207"/>
    </row>
    <row r="1420" spans="1:5" x14ac:dyDescent="0.35">
      <c r="A1420" s="199"/>
      <c r="B1420" s="199"/>
      <c r="C1420" s="206"/>
      <c r="D1420" s="202"/>
      <c r="E1420" s="207"/>
    </row>
    <row r="1421" spans="1:5" x14ac:dyDescent="0.35">
      <c r="A1421" s="199"/>
      <c r="B1421" s="199"/>
      <c r="C1421" s="206"/>
      <c r="D1421" s="202"/>
      <c r="E1421" s="207"/>
    </row>
    <row r="1422" spans="1:5" x14ac:dyDescent="0.35">
      <c r="A1422" s="199"/>
      <c r="B1422" s="199"/>
      <c r="C1422" s="206"/>
      <c r="D1422" s="202"/>
      <c r="E1422" s="207"/>
    </row>
    <row r="1423" spans="1:5" x14ac:dyDescent="0.35">
      <c r="A1423" s="199"/>
      <c r="B1423" s="199"/>
      <c r="C1423" s="206"/>
      <c r="D1423" s="202"/>
      <c r="E1423" s="207"/>
    </row>
    <row r="1424" spans="1:5" x14ac:dyDescent="0.35">
      <c r="A1424" s="199"/>
      <c r="B1424" s="199"/>
      <c r="C1424" s="206"/>
      <c r="D1424" s="202"/>
      <c r="E1424" s="207"/>
    </row>
    <row r="1425" spans="1:5" x14ac:dyDescent="0.35">
      <c r="A1425" s="199"/>
      <c r="B1425" s="199"/>
      <c r="C1425" s="206"/>
      <c r="D1425" s="202"/>
      <c r="E1425" s="207"/>
    </row>
    <row r="1426" spans="1:5" x14ac:dyDescent="0.35">
      <c r="A1426" s="199"/>
      <c r="B1426" s="199"/>
      <c r="C1426" s="206"/>
      <c r="D1426" s="202"/>
      <c r="E1426" s="207"/>
    </row>
    <row r="1427" spans="1:5" x14ac:dyDescent="0.35">
      <c r="A1427" s="199"/>
      <c r="B1427" s="199"/>
      <c r="C1427" s="206"/>
      <c r="D1427" s="202"/>
      <c r="E1427" s="207"/>
    </row>
    <row r="1428" spans="1:5" x14ac:dyDescent="0.35">
      <c r="A1428" s="199"/>
      <c r="B1428" s="199"/>
      <c r="C1428" s="206"/>
      <c r="D1428" s="202"/>
      <c r="E1428" s="207"/>
    </row>
    <row r="1429" spans="1:5" x14ac:dyDescent="0.35">
      <c r="A1429" s="199"/>
      <c r="B1429" s="199"/>
      <c r="C1429" s="206"/>
      <c r="D1429" s="202"/>
      <c r="E1429" s="207"/>
    </row>
    <row r="1430" spans="1:5" x14ac:dyDescent="0.35">
      <c r="A1430" s="199"/>
      <c r="B1430" s="199"/>
      <c r="C1430" s="206"/>
      <c r="D1430" s="202"/>
      <c r="E1430" s="207"/>
    </row>
    <row r="1431" spans="1:5" x14ac:dyDescent="0.35">
      <c r="A1431" s="199"/>
      <c r="B1431" s="199"/>
      <c r="C1431" s="206"/>
      <c r="D1431" s="202"/>
      <c r="E1431" s="207"/>
    </row>
    <row r="1432" spans="1:5" x14ac:dyDescent="0.35">
      <c r="A1432" s="199"/>
      <c r="B1432" s="199"/>
      <c r="C1432" s="206"/>
      <c r="D1432" s="202"/>
      <c r="E1432" s="207"/>
    </row>
    <row r="1433" spans="1:5" x14ac:dyDescent="0.35">
      <c r="A1433" s="199"/>
      <c r="B1433" s="199"/>
      <c r="C1433" s="206"/>
      <c r="D1433" s="202"/>
      <c r="E1433" s="207"/>
    </row>
    <row r="1434" spans="1:5" x14ac:dyDescent="0.35">
      <c r="A1434" s="199"/>
      <c r="B1434" s="199"/>
      <c r="C1434" s="206"/>
      <c r="D1434" s="202"/>
      <c r="E1434" s="207"/>
    </row>
    <row r="1435" spans="1:5" x14ac:dyDescent="0.35">
      <c r="A1435" s="199"/>
      <c r="B1435" s="199"/>
      <c r="C1435" s="206"/>
      <c r="D1435" s="202"/>
      <c r="E1435" s="207"/>
    </row>
    <row r="1436" spans="1:5" x14ac:dyDescent="0.35">
      <c r="A1436" s="199"/>
      <c r="B1436" s="199"/>
      <c r="C1436" s="206"/>
      <c r="D1436" s="202"/>
      <c r="E1436" s="207"/>
    </row>
    <row r="1437" spans="1:5" x14ac:dyDescent="0.35">
      <c r="A1437" s="199"/>
      <c r="B1437" s="199"/>
      <c r="C1437" s="206"/>
      <c r="D1437" s="202"/>
      <c r="E1437" s="207"/>
    </row>
    <row r="1438" spans="1:5" x14ac:dyDescent="0.35">
      <c r="A1438" s="199"/>
      <c r="B1438" s="199"/>
      <c r="C1438" s="206"/>
      <c r="D1438" s="202"/>
      <c r="E1438" s="207"/>
    </row>
    <row r="1439" spans="1:5" x14ac:dyDescent="0.35">
      <c r="A1439" s="199"/>
      <c r="B1439" s="199"/>
      <c r="C1439" s="206"/>
      <c r="D1439" s="202"/>
      <c r="E1439" s="207"/>
    </row>
    <row r="1440" spans="1:5" x14ac:dyDescent="0.35">
      <c r="A1440" s="199"/>
      <c r="B1440" s="199"/>
      <c r="C1440" s="206"/>
      <c r="D1440" s="202"/>
      <c r="E1440" s="207"/>
    </row>
    <row r="1441" spans="1:5" x14ac:dyDescent="0.35">
      <c r="A1441" s="199"/>
      <c r="B1441" s="199"/>
      <c r="C1441" s="206"/>
      <c r="D1441" s="202"/>
      <c r="E1441" s="207"/>
    </row>
    <row r="1442" spans="1:5" x14ac:dyDescent="0.35">
      <c r="A1442" s="199"/>
      <c r="B1442" s="199"/>
      <c r="C1442" s="206"/>
      <c r="D1442" s="202"/>
      <c r="E1442" s="207"/>
    </row>
    <row r="1443" spans="1:5" x14ac:dyDescent="0.35">
      <c r="A1443" s="199"/>
      <c r="B1443" s="199"/>
      <c r="C1443" s="206"/>
      <c r="D1443" s="202"/>
      <c r="E1443" s="207"/>
    </row>
    <row r="1444" spans="1:5" x14ac:dyDescent="0.35">
      <c r="A1444" s="199"/>
      <c r="B1444" s="199"/>
      <c r="C1444" s="206"/>
      <c r="D1444" s="202"/>
      <c r="E1444" s="207"/>
    </row>
    <row r="1445" spans="1:5" x14ac:dyDescent="0.35">
      <c r="A1445" s="199"/>
      <c r="B1445" s="199"/>
      <c r="C1445" s="206"/>
      <c r="D1445" s="202"/>
      <c r="E1445" s="207"/>
    </row>
    <row r="1446" spans="1:5" x14ac:dyDescent="0.35">
      <c r="A1446" s="199"/>
      <c r="B1446" s="199"/>
      <c r="C1446" s="206"/>
      <c r="D1446" s="202"/>
      <c r="E1446" s="207"/>
    </row>
    <row r="1447" spans="1:5" x14ac:dyDescent="0.35">
      <c r="A1447" s="199"/>
      <c r="B1447" s="199"/>
      <c r="C1447" s="206"/>
      <c r="D1447" s="202"/>
      <c r="E1447" s="207"/>
    </row>
    <row r="1448" spans="1:5" x14ac:dyDescent="0.35">
      <c r="A1448" s="199"/>
      <c r="B1448" s="199"/>
      <c r="C1448" s="206"/>
      <c r="D1448" s="202"/>
      <c r="E1448" s="207"/>
    </row>
    <row r="1449" spans="1:5" x14ac:dyDescent="0.35">
      <c r="A1449" s="199"/>
      <c r="B1449" s="199"/>
      <c r="C1449" s="206"/>
      <c r="D1449" s="202"/>
      <c r="E1449" s="207"/>
    </row>
    <row r="1450" spans="1:5" x14ac:dyDescent="0.35">
      <c r="A1450" s="199"/>
      <c r="B1450" s="199"/>
      <c r="C1450" s="206"/>
      <c r="D1450" s="202"/>
      <c r="E1450" s="207"/>
    </row>
    <row r="1451" spans="1:5" x14ac:dyDescent="0.35">
      <c r="A1451" s="199"/>
      <c r="B1451" s="199"/>
      <c r="C1451" s="206"/>
      <c r="D1451" s="202"/>
      <c r="E1451" s="207"/>
    </row>
    <row r="1452" spans="1:5" x14ac:dyDescent="0.35">
      <c r="A1452" s="199"/>
      <c r="B1452" s="199"/>
      <c r="C1452" s="206"/>
      <c r="D1452" s="202"/>
      <c r="E1452" s="207"/>
    </row>
    <row r="1453" spans="1:5" x14ac:dyDescent="0.35">
      <c r="A1453" s="199"/>
      <c r="B1453" s="199"/>
      <c r="C1453" s="206"/>
      <c r="D1453" s="202"/>
      <c r="E1453" s="207"/>
    </row>
    <row r="1454" spans="1:5" x14ac:dyDescent="0.35">
      <c r="A1454" s="199"/>
      <c r="B1454" s="199"/>
      <c r="C1454" s="206"/>
      <c r="D1454" s="202"/>
      <c r="E1454" s="207"/>
    </row>
    <row r="1455" spans="1:5" x14ac:dyDescent="0.35">
      <c r="A1455" s="199"/>
      <c r="B1455" s="199"/>
      <c r="C1455" s="206"/>
      <c r="D1455" s="202"/>
      <c r="E1455" s="207"/>
    </row>
    <row r="1456" spans="1:5" x14ac:dyDescent="0.35">
      <c r="A1456" s="199"/>
      <c r="B1456" s="199"/>
      <c r="C1456" s="206"/>
      <c r="D1456" s="202"/>
      <c r="E1456" s="207"/>
    </row>
    <row r="1457" spans="1:5" x14ac:dyDescent="0.35">
      <c r="A1457" s="199"/>
      <c r="B1457" s="199"/>
      <c r="C1457" s="206"/>
      <c r="D1457" s="202"/>
      <c r="E1457" s="207"/>
    </row>
    <row r="1458" spans="1:5" x14ac:dyDescent="0.35">
      <c r="A1458" s="199"/>
      <c r="B1458" s="199"/>
      <c r="C1458" s="206"/>
      <c r="D1458" s="202"/>
      <c r="E1458" s="207"/>
    </row>
    <row r="1459" spans="1:5" x14ac:dyDescent="0.35">
      <c r="A1459" s="199"/>
      <c r="B1459" s="199"/>
      <c r="C1459" s="206"/>
      <c r="D1459" s="202"/>
      <c r="E1459" s="207"/>
    </row>
    <row r="1460" spans="1:5" x14ac:dyDescent="0.35">
      <c r="A1460" s="199"/>
      <c r="B1460" s="199"/>
      <c r="C1460" s="206"/>
      <c r="D1460" s="202"/>
      <c r="E1460" s="207"/>
    </row>
    <row r="1461" spans="1:5" x14ac:dyDescent="0.35">
      <c r="A1461" s="199"/>
      <c r="B1461" s="199"/>
      <c r="C1461" s="206"/>
      <c r="D1461" s="202"/>
      <c r="E1461" s="207"/>
    </row>
    <row r="1462" spans="1:5" x14ac:dyDescent="0.35">
      <c r="A1462" s="199"/>
      <c r="B1462" s="199"/>
      <c r="C1462" s="206"/>
      <c r="D1462" s="202"/>
      <c r="E1462" s="207"/>
    </row>
    <row r="1463" spans="1:5" x14ac:dyDescent="0.35">
      <c r="A1463" s="199"/>
      <c r="B1463" s="199"/>
      <c r="C1463" s="206"/>
      <c r="D1463" s="202"/>
      <c r="E1463" s="207"/>
    </row>
    <row r="1464" spans="1:5" x14ac:dyDescent="0.35">
      <c r="A1464" s="199"/>
      <c r="B1464" s="199"/>
      <c r="C1464" s="206"/>
      <c r="D1464" s="202"/>
      <c r="E1464" s="207"/>
    </row>
    <row r="1465" spans="1:5" x14ac:dyDescent="0.35">
      <c r="A1465" s="199"/>
      <c r="B1465" s="199"/>
      <c r="C1465" s="206"/>
      <c r="D1465" s="202"/>
      <c r="E1465" s="207"/>
    </row>
    <row r="1466" spans="1:5" x14ac:dyDescent="0.35">
      <c r="A1466" s="199"/>
      <c r="B1466" s="199"/>
      <c r="C1466" s="206"/>
      <c r="D1466" s="202"/>
      <c r="E1466" s="207"/>
    </row>
    <row r="1467" spans="1:5" x14ac:dyDescent="0.35">
      <c r="A1467" s="199"/>
      <c r="B1467" s="199"/>
      <c r="C1467" s="206"/>
      <c r="D1467" s="202"/>
      <c r="E1467" s="207"/>
    </row>
    <row r="1468" spans="1:5" x14ac:dyDescent="0.35">
      <c r="A1468" s="199"/>
      <c r="B1468" s="199"/>
      <c r="C1468" s="206"/>
      <c r="D1468" s="202"/>
      <c r="E1468" s="207"/>
    </row>
    <row r="1469" spans="1:5" x14ac:dyDescent="0.35">
      <c r="A1469" s="199"/>
      <c r="B1469" s="199"/>
      <c r="C1469" s="206"/>
      <c r="D1469" s="202"/>
      <c r="E1469" s="207"/>
    </row>
    <row r="1470" spans="1:5" x14ac:dyDescent="0.35">
      <c r="A1470" s="199"/>
      <c r="B1470" s="199"/>
      <c r="C1470" s="206"/>
      <c r="D1470" s="202"/>
      <c r="E1470" s="207"/>
    </row>
    <row r="1471" spans="1:5" x14ac:dyDescent="0.35">
      <c r="A1471" s="199"/>
      <c r="B1471" s="199"/>
      <c r="C1471" s="206"/>
      <c r="D1471" s="202"/>
      <c r="E1471" s="207"/>
    </row>
    <row r="1472" spans="1:5" x14ac:dyDescent="0.35">
      <c r="A1472" s="199"/>
      <c r="B1472" s="199"/>
      <c r="C1472" s="206"/>
      <c r="D1472" s="202"/>
      <c r="E1472" s="207"/>
    </row>
    <row r="1473" spans="1:5" x14ac:dyDescent="0.35">
      <c r="A1473" s="199"/>
      <c r="B1473" s="199"/>
      <c r="C1473" s="206"/>
      <c r="D1473" s="202"/>
      <c r="E1473" s="207"/>
    </row>
    <row r="1474" spans="1:5" x14ac:dyDescent="0.35">
      <c r="A1474" s="199"/>
      <c r="B1474" s="199"/>
      <c r="C1474" s="206"/>
      <c r="D1474" s="202"/>
      <c r="E1474" s="207"/>
    </row>
    <row r="1475" spans="1:5" x14ac:dyDescent="0.35">
      <c r="A1475" s="199"/>
      <c r="B1475" s="199"/>
      <c r="C1475" s="206"/>
      <c r="D1475" s="202"/>
      <c r="E1475" s="207"/>
    </row>
    <row r="1476" spans="1:5" x14ac:dyDescent="0.35">
      <c r="A1476" s="199"/>
      <c r="B1476" s="199"/>
      <c r="C1476" s="206"/>
      <c r="D1476" s="202"/>
      <c r="E1476" s="207"/>
    </row>
    <row r="1477" spans="1:5" x14ac:dyDescent="0.35">
      <c r="A1477" s="199"/>
      <c r="B1477" s="199"/>
      <c r="C1477" s="206"/>
      <c r="D1477" s="202"/>
      <c r="E1477" s="207"/>
    </row>
    <row r="1478" spans="1:5" x14ac:dyDescent="0.35">
      <c r="A1478" s="199"/>
      <c r="B1478" s="199"/>
      <c r="C1478" s="206"/>
      <c r="D1478" s="202"/>
      <c r="E1478" s="207"/>
    </row>
    <row r="1479" spans="1:5" x14ac:dyDescent="0.35">
      <c r="A1479" s="199"/>
      <c r="B1479" s="199"/>
      <c r="C1479" s="206"/>
      <c r="D1479" s="202"/>
      <c r="E1479" s="207"/>
    </row>
    <row r="1480" spans="1:5" x14ac:dyDescent="0.35">
      <c r="A1480" s="199"/>
      <c r="B1480" s="199"/>
      <c r="C1480" s="206"/>
      <c r="D1480" s="202"/>
      <c r="E1480" s="207"/>
    </row>
    <row r="1481" spans="1:5" x14ac:dyDescent="0.35">
      <c r="A1481" s="199"/>
      <c r="B1481" s="199"/>
      <c r="C1481" s="206"/>
      <c r="D1481" s="202"/>
      <c r="E1481" s="207"/>
    </row>
    <row r="1482" spans="1:5" x14ac:dyDescent="0.35">
      <c r="A1482" s="199"/>
      <c r="B1482" s="199"/>
      <c r="C1482" s="206"/>
      <c r="D1482" s="202"/>
      <c r="E1482" s="207"/>
    </row>
    <row r="1483" spans="1:5" x14ac:dyDescent="0.35">
      <c r="A1483" s="199"/>
      <c r="B1483" s="199"/>
      <c r="C1483" s="206"/>
      <c r="D1483" s="202"/>
      <c r="E1483" s="207"/>
    </row>
    <row r="1484" spans="1:5" x14ac:dyDescent="0.35">
      <c r="A1484" s="199"/>
      <c r="B1484" s="199"/>
      <c r="C1484" s="206"/>
      <c r="D1484" s="202"/>
      <c r="E1484" s="207"/>
    </row>
    <row r="1485" spans="1:5" x14ac:dyDescent="0.35">
      <c r="A1485" s="199"/>
      <c r="B1485" s="199"/>
      <c r="C1485" s="206"/>
      <c r="D1485" s="202"/>
      <c r="E1485" s="202"/>
    </row>
    <row r="1486" spans="1:5" x14ac:dyDescent="0.35">
      <c r="A1486" s="199"/>
      <c r="B1486" s="199"/>
      <c r="C1486" s="206"/>
      <c r="D1486" s="202"/>
      <c r="E1486" s="207"/>
    </row>
    <row r="1487" spans="1:5" x14ac:dyDescent="0.35">
      <c r="A1487" s="199"/>
      <c r="B1487" s="199"/>
      <c r="C1487" s="206"/>
      <c r="D1487" s="202"/>
      <c r="E1487" s="207"/>
    </row>
    <row r="1488" spans="1:5" x14ac:dyDescent="0.35">
      <c r="A1488" s="199"/>
      <c r="B1488" s="199"/>
      <c r="C1488" s="206"/>
      <c r="D1488" s="202"/>
      <c r="E1488" s="207"/>
    </row>
    <row r="1489" spans="1:5" x14ac:dyDescent="0.35">
      <c r="A1489" s="199"/>
      <c r="B1489" s="199"/>
      <c r="C1489" s="206"/>
      <c r="D1489" s="202"/>
      <c r="E1489" s="207"/>
    </row>
    <row r="1490" spans="1:5" x14ac:dyDescent="0.35">
      <c r="A1490" s="199"/>
      <c r="B1490" s="199"/>
      <c r="C1490" s="206"/>
      <c r="D1490" s="202"/>
      <c r="E1490" s="207"/>
    </row>
    <row r="1491" spans="1:5" x14ac:dyDescent="0.35">
      <c r="A1491" s="199"/>
      <c r="B1491" s="199"/>
      <c r="C1491" s="206"/>
      <c r="D1491" s="202"/>
      <c r="E1491" s="207"/>
    </row>
    <row r="1492" spans="1:5" x14ac:dyDescent="0.35">
      <c r="A1492" s="199"/>
      <c r="B1492" s="199"/>
      <c r="C1492" s="206"/>
      <c r="D1492" s="202"/>
      <c r="E1492" s="207"/>
    </row>
    <row r="1493" spans="1:5" x14ac:dyDescent="0.35">
      <c r="A1493" s="199"/>
      <c r="B1493" s="199"/>
      <c r="C1493" s="206"/>
      <c r="D1493" s="202"/>
      <c r="E1493" s="207"/>
    </row>
    <row r="1494" spans="1:5" x14ac:dyDescent="0.35">
      <c r="A1494" s="199"/>
      <c r="B1494" s="199"/>
      <c r="C1494" s="206"/>
      <c r="D1494" s="202"/>
      <c r="E1494" s="202"/>
    </row>
    <row r="1495" spans="1:5" x14ac:dyDescent="0.35">
      <c r="A1495" s="199"/>
      <c r="B1495" s="199"/>
      <c r="C1495" s="206"/>
      <c r="D1495" s="202"/>
      <c r="E1495" s="202"/>
    </row>
    <row r="1496" spans="1:5" x14ac:dyDescent="0.35">
      <c r="A1496" s="199"/>
      <c r="B1496" s="199"/>
      <c r="C1496" s="206"/>
      <c r="D1496" s="202"/>
      <c r="E1496" s="207"/>
    </row>
    <row r="1497" spans="1:5" x14ac:dyDescent="0.35">
      <c r="A1497" s="199"/>
      <c r="B1497" s="199"/>
      <c r="C1497" s="206"/>
      <c r="D1497" s="202"/>
      <c r="E1497" s="207"/>
    </row>
    <row r="1498" spans="1:5" x14ac:dyDescent="0.35">
      <c r="A1498" s="199"/>
      <c r="B1498" s="199"/>
      <c r="C1498" s="206"/>
      <c r="D1498" s="202"/>
      <c r="E1498" s="207"/>
    </row>
    <row r="1499" spans="1:5" x14ac:dyDescent="0.35">
      <c r="A1499" s="199"/>
      <c r="B1499" s="199"/>
      <c r="C1499" s="206"/>
      <c r="D1499" s="202"/>
      <c r="E1499" s="207"/>
    </row>
    <row r="1500" spans="1:5" x14ac:dyDescent="0.35">
      <c r="A1500" s="199"/>
      <c r="B1500" s="199"/>
      <c r="C1500" s="206"/>
      <c r="D1500" s="202"/>
      <c r="E1500" s="207"/>
    </row>
    <row r="1501" spans="1:5" x14ac:dyDescent="0.35">
      <c r="A1501" s="199"/>
      <c r="B1501" s="199"/>
      <c r="C1501" s="206"/>
      <c r="D1501" s="202"/>
      <c r="E1501" s="207"/>
    </row>
    <row r="1502" spans="1:5" x14ac:dyDescent="0.35">
      <c r="A1502" s="199"/>
      <c r="B1502" s="199"/>
      <c r="C1502" s="206"/>
      <c r="D1502" s="202"/>
      <c r="E1502" s="207"/>
    </row>
    <row r="1503" spans="1:5" x14ac:dyDescent="0.35">
      <c r="A1503" s="199"/>
      <c r="B1503" s="199"/>
      <c r="C1503" s="206"/>
      <c r="D1503" s="202"/>
      <c r="E1503" s="207"/>
    </row>
    <row r="1504" spans="1:5" x14ac:dyDescent="0.35">
      <c r="A1504" s="199"/>
      <c r="B1504" s="199"/>
      <c r="C1504" s="206"/>
      <c r="D1504" s="202"/>
      <c r="E1504" s="207"/>
    </row>
    <row r="1505" spans="1:5" x14ac:dyDescent="0.35">
      <c r="A1505" s="199"/>
      <c r="B1505" s="199"/>
      <c r="C1505" s="206"/>
      <c r="D1505" s="202"/>
      <c r="E1505" s="207"/>
    </row>
    <row r="1506" spans="1:5" x14ac:dyDescent="0.35">
      <c r="A1506" s="199"/>
      <c r="B1506" s="199"/>
      <c r="C1506" s="206"/>
      <c r="D1506" s="202"/>
      <c r="E1506" s="207"/>
    </row>
    <row r="1507" spans="1:5" x14ac:dyDescent="0.35">
      <c r="A1507" s="199"/>
      <c r="B1507" s="199"/>
      <c r="C1507" s="206"/>
      <c r="D1507" s="202"/>
      <c r="E1507" s="207"/>
    </row>
    <row r="1508" spans="1:5" x14ac:dyDescent="0.35">
      <c r="A1508" s="199"/>
      <c r="B1508" s="199"/>
      <c r="C1508" s="206"/>
      <c r="D1508" s="202"/>
      <c r="E1508" s="207"/>
    </row>
    <row r="1509" spans="1:5" x14ac:dyDescent="0.35">
      <c r="A1509" s="199"/>
      <c r="B1509" s="199"/>
      <c r="C1509" s="206"/>
      <c r="D1509" s="202"/>
      <c r="E1509" s="207"/>
    </row>
    <row r="1510" spans="1:5" x14ac:dyDescent="0.35">
      <c r="A1510" s="199"/>
      <c r="B1510" s="199"/>
      <c r="C1510" s="206"/>
      <c r="D1510" s="202"/>
      <c r="E1510" s="207"/>
    </row>
    <row r="1511" spans="1:5" x14ac:dyDescent="0.35">
      <c r="A1511" s="199"/>
      <c r="B1511" s="199"/>
      <c r="C1511" s="206"/>
      <c r="D1511" s="202"/>
      <c r="E1511" s="207"/>
    </row>
    <row r="1512" spans="1:5" x14ac:dyDescent="0.35">
      <c r="A1512" s="199"/>
      <c r="B1512" s="199"/>
      <c r="C1512" s="206"/>
      <c r="D1512" s="202"/>
      <c r="E1512" s="207"/>
    </row>
    <row r="1513" spans="1:5" x14ac:dyDescent="0.35">
      <c r="A1513" s="199"/>
      <c r="B1513" s="199"/>
      <c r="C1513" s="206"/>
      <c r="D1513" s="202"/>
      <c r="E1513" s="207"/>
    </row>
    <row r="1514" spans="1:5" x14ac:dyDescent="0.35">
      <c r="A1514" s="199"/>
      <c r="B1514" s="199"/>
      <c r="C1514" s="206"/>
      <c r="D1514" s="202"/>
      <c r="E1514" s="207"/>
    </row>
    <row r="1515" spans="1:5" x14ac:dyDescent="0.35">
      <c r="A1515" s="199"/>
      <c r="B1515" s="199"/>
      <c r="C1515" s="206"/>
      <c r="D1515" s="202"/>
      <c r="E1515" s="207"/>
    </row>
    <row r="1516" spans="1:5" x14ac:dyDescent="0.35">
      <c r="A1516" s="199"/>
      <c r="B1516" s="199"/>
      <c r="C1516" s="206"/>
      <c r="D1516" s="202"/>
      <c r="E1516" s="207"/>
    </row>
    <row r="1517" spans="1:5" x14ac:dyDescent="0.35">
      <c r="A1517" s="199"/>
      <c r="B1517" s="199"/>
      <c r="C1517" s="206"/>
      <c r="D1517" s="202"/>
      <c r="E1517" s="207"/>
    </row>
    <row r="1518" spans="1:5" x14ac:dyDescent="0.35">
      <c r="A1518" s="199"/>
      <c r="B1518" s="199"/>
      <c r="C1518" s="206"/>
      <c r="D1518" s="202"/>
      <c r="E1518" s="207"/>
    </row>
    <row r="1519" spans="1:5" x14ac:dyDescent="0.35">
      <c r="A1519" s="199"/>
      <c r="B1519" s="199"/>
      <c r="C1519" s="206"/>
      <c r="D1519" s="202"/>
      <c r="E1519" s="207"/>
    </row>
    <row r="1520" spans="1:5" x14ac:dyDescent="0.35">
      <c r="A1520" s="199"/>
      <c r="B1520" s="199"/>
      <c r="C1520" s="206"/>
      <c r="D1520" s="202"/>
      <c r="E1520" s="207"/>
    </row>
    <row r="1521" spans="1:5" x14ac:dyDescent="0.35">
      <c r="A1521" s="199"/>
      <c r="B1521" s="199"/>
      <c r="C1521" s="206"/>
      <c r="D1521" s="202"/>
      <c r="E1521" s="207"/>
    </row>
    <row r="1522" spans="1:5" x14ac:dyDescent="0.35">
      <c r="A1522" s="199"/>
      <c r="B1522" s="199"/>
      <c r="C1522" s="206"/>
      <c r="D1522" s="202"/>
      <c r="E1522" s="207"/>
    </row>
    <row r="1523" spans="1:5" x14ac:dyDescent="0.35">
      <c r="A1523" s="199"/>
      <c r="B1523" s="199"/>
      <c r="C1523" s="206"/>
      <c r="D1523" s="202"/>
      <c r="E1523" s="207"/>
    </row>
    <row r="1524" spans="1:5" x14ac:dyDescent="0.35">
      <c r="A1524" s="199"/>
      <c r="B1524" s="199"/>
      <c r="C1524" s="206"/>
      <c r="D1524" s="202"/>
      <c r="E1524" s="207"/>
    </row>
    <row r="1525" spans="1:5" x14ac:dyDescent="0.35">
      <c r="A1525" s="199"/>
      <c r="B1525" s="199"/>
      <c r="C1525" s="206"/>
      <c r="D1525" s="202"/>
      <c r="E1525" s="207"/>
    </row>
    <row r="1526" spans="1:5" x14ac:dyDescent="0.35">
      <c r="A1526" s="199"/>
      <c r="B1526" s="199"/>
      <c r="C1526" s="206"/>
      <c r="D1526" s="202"/>
      <c r="E1526" s="207"/>
    </row>
    <row r="1527" spans="1:5" x14ac:dyDescent="0.35">
      <c r="A1527" s="199"/>
      <c r="B1527" s="199"/>
      <c r="C1527" s="206"/>
      <c r="D1527" s="202"/>
      <c r="E1527" s="207"/>
    </row>
    <row r="1528" spans="1:5" x14ac:dyDescent="0.35">
      <c r="A1528" s="199"/>
      <c r="B1528" s="199"/>
      <c r="C1528" s="206"/>
      <c r="D1528" s="202"/>
      <c r="E1528" s="207"/>
    </row>
    <row r="1529" spans="1:5" x14ac:dyDescent="0.35">
      <c r="A1529" s="199"/>
      <c r="B1529" s="199"/>
      <c r="C1529" s="206"/>
      <c r="D1529" s="202"/>
      <c r="E1529" s="207"/>
    </row>
    <row r="1530" spans="1:5" x14ac:dyDescent="0.35">
      <c r="A1530" s="199"/>
      <c r="B1530" s="199"/>
      <c r="C1530" s="206"/>
      <c r="D1530" s="202"/>
      <c r="E1530" s="207"/>
    </row>
    <row r="1531" spans="1:5" x14ac:dyDescent="0.35">
      <c r="A1531" s="199"/>
      <c r="B1531" s="199"/>
      <c r="C1531" s="206"/>
      <c r="D1531" s="202"/>
      <c r="E1531" s="207"/>
    </row>
    <row r="1532" spans="1:5" x14ac:dyDescent="0.35">
      <c r="A1532" s="199"/>
      <c r="B1532" s="199"/>
      <c r="C1532" s="206"/>
      <c r="D1532" s="202"/>
      <c r="E1532" s="207"/>
    </row>
    <row r="1533" spans="1:5" x14ac:dyDescent="0.35">
      <c r="A1533" s="199"/>
      <c r="B1533" s="199"/>
      <c r="C1533" s="206"/>
      <c r="D1533" s="202"/>
      <c r="E1533" s="207"/>
    </row>
    <row r="1534" spans="1:5" x14ac:dyDescent="0.35">
      <c r="A1534" s="199"/>
      <c r="B1534" s="199"/>
      <c r="C1534" s="206"/>
      <c r="D1534" s="202"/>
      <c r="E1534" s="207"/>
    </row>
    <row r="1535" spans="1:5" x14ac:dyDescent="0.35">
      <c r="A1535" s="199"/>
      <c r="B1535" s="199"/>
      <c r="C1535" s="206"/>
      <c r="D1535" s="202"/>
      <c r="E1535" s="207"/>
    </row>
    <row r="1536" spans="1:5" x14ac:dyDescent="0.35">
      <c r="A1536" s="199"/>
      <c r="B1536" s="199"/>
      <c r="C1536" s="206"/>
      <c r="D1536" s="202"/>
      <c r="E1536" s="207"/>
    </row>
    <row r="1537" spans="1:5" x14ac:dyDescent="0.35">
      <c r="A1537" s="199"/>
      <c r="B1537" s="199"/>
      <c r="C1537" s="206"/>
      <c r="D1537" s="202"/>
      <c r="E1537" s="207"/>
    </row>
    <row r="1538" spans="1:5" x14ac:dyDescent="0.35">
      <c r="A1538" s="199"/>
      <c r="B1538" s="199"/>
      <c r="C1538" s="206"/>
      <c r="D1538" s="202"/>
      <c r="E1538" s="207"/>
    </row>
    <row r="1539" spans="1:5" x14ac:dyDescent="0.35">
      <c r="A1539" s="199"/>
      <c r="B1539" s="199"/>
      <c r="C1539" s="206"/>
      <c r="D1539" s="202"/>
      <c r="E1539" s="207"/>
    </row>
    <row r="1540" spans="1:5" x14ac:dyDescent="0.35">
      <c r="A1540" s="199"/>
      <c r="B1540" s="199"/>
      <c r="C1540" s="206"/>
      <c r="D1540" s="202"/>
      <c r="E1540" s="207"/>
    </row>
    <row r="1541" spans="1:5" x14ac:dyDescent="0.35">
      <c r="A1541" s="199"/>
      <c r="B1541" s="199"/>
      <c r="C1541" s="206"/>
      <c r="D1541" s="202"/>
      <c r="E1541" s="207"/>
    </row>
    <row r="1542" spans="1:5" x14ac:dyDescent="0.35">
      <c r="A1542" s="199"/>
      <c r="B1542" s="199"/>
      <c r="C1542" s="206"/>
      <c r="D1542" s="202"/>
      <c r="E1542" s="207"/>
    </row>
    <row r="1543" spans="1:5" x14ac:dyDescent="0.35">
      <c r="A1543" s="199"/>
      <c r="B1543" s="199"/>
      <c r="C1543" s="206"/>
      <c r="D1543" s="202"/>
      <c r="E1543" s="207"/>
    </row>
    <row r="1544" spans="1:5" x14ac:dyDescent="0.35">
      <c r="A1544" s="199"/>
      <c r="B1544" s="199"/>
      <c r="C1544" s="206"/>
      <c r="D1544" s="202"/>
      <c r="E1544" s="207"/>
    </row>
    <row r="1545" spans="1:5" x14ac:dyDescent="0.35">
      <c r="A1545" s="199"/>
      <c r="B1545" s="199"/>
      <c r="C1545" s="206"/>
      <c r="D1545" s="202"/>
      <c r="E1545" s="207"/>
    </row>
    <row r="1546" spans="1:5" x14ac:dyDescent="0.35">
      <c r="A1546" s="199"/>
      <c r="B1546" s="199"/>
      <c r="C1546" s="206"/>
      <c r="D1546" s="202"/>
      <c r="E1546" s="207"/>
    </row>
    <row r="1547" spans="1:5" x14ac:dyDescent="0.35">
      <c r="A1547" s="199"/>
      <c r="B1547" s="199"/>
      <c r="C1547" s="206"/>
      <c r="D1547" s="202"/>
      <c r="E1547" s="207"/>
    </row>
    <row r="1548" spans="1:5" x14ac:dyDescent="0.35">
      <c r="A1548" s="199"/>
      <c r="B1548" s="199"/>
      <c r="C1548" s="206"/>
      <c r="D1548" s="202"/>
      <c r="E1548" s="207"/>
    </row>
    <row r="1549" spans="1:5" x14ac:dyDescent="0.35">
      <c r="A1549" s="199"/>
      <c r="B1549" s="199"/>
      <c r="C1549" s="206"/>
      <c r="D1549" s="202"/>
      <c r="E1549" s="207"/>
    </row>
    <row r="1550" spans="1:5" x14ac:dyDescent="0.35">
      <c r="A1550" s="199"/>
      <c r="B1550" s="199"/>
      <c r="C1550" s="206"/>
      <c r="D1550" s="202"/>
      <c r="E1550" s="207"/>
    </row>
    <row r="1551" spans="1:5" x14ac:dyDescent="0.35">
      <c r="A1551" s="199"/>
      <c r="B1551" s="199"/>
      <c r="C1551" s="206"/>
      <c r="D1551" s="202"/>
      <c r="E1551" s="207"/>
    </row>
    <row r="1552" spans="1:5" x14ac:dyDescent="0.35">
      <c r="A1552" s="199"/>
      <c r="B1552" s="199"/>
      <c r="C1552" s="206"/>
      <c r="D1552" s="202"/>
      <c r="E1552" s="207"/>
    </row>
    <row r="1553" spans="1:5" x14ac:dyDescent="0.35">
      <c r="A1553" s="199"/>
      <c r="B1553" s="199"/>
      <c r="C1553" s="206"/>
      <c r="D1553" s="202"/>
      <c r="E1553" s="207"/>
    </row>
    <row r="1554" spans="1:5" x14ac:dyDescent="0.35">
      <c r="A1554" s="199"/>
      <c r="B1554" s="199"/>
      <c r="C1554" s="206"/>
      <c r="D1554" s="202"/>
      <c r="E1554" s="207"/>
    </row>
    <row r="1555" spans="1:5" x14ac:dyDescent="0.35">
      <c r="A1555" s="199"/>
      <c r="B1555" s="199"/>
      <c r="C1555" s="206"/>
      <c r="D1555" s="202"/>
      <c r="E1555" s="207"/>
    </row>
    <row r="1556" spans="1:5" x14ac:dyDescent="0.35">
      <c r="A1556" s="199"/>
      <c r="B1556" s="199"/>
      <c r="C1556" s="206"/>
      <c r="D1556" s="202"/>
      <c r="E1556" s="207"/>
    </row>
    <row r="1557" spans="1:5" x14ac:dyDescent="0.35">
      <c r="A1557" s="199"/>
      <c r="B1557" s="199"/>
      <c r="C1557" s="206"/>
      <c r="D1557" s="202"/>
      <c r="E1557" s="207"/>
    </row>
    <row r="1558" spans="1:5" x14ac:dyDescent="0.35">
      <c r="A1558" s="199"/>
      <c r="B1558" s="199"/>
      <c r="C1558" s="206"/>
      <c r="D1558" s="202"/>
      <c r="E1558" s="207"/>
    </row>
    <row r="1559" spans="1:5" x14ac:dyDescent="0.35">
      <c r="A1559" s="199"/>
      <c r="B1559" s="199"/>
      <c r="C1559" s="206"/>
      <c r="D1559" s="202"/>
      <c r="E1559" s="207"/>
    </row>
    <row r="1560" spans="1:5" x14ac:dyDescent="0.35">
      <c r="A1560" s="199"/>
      <c r="B1560" s="199"/>
      <c r="C1560" s="206"/>
      <c r="D1560" s="202"/>
      <c r="E1560" s="207"/>
    </row>
    <row r="1561" spans="1:5" x14ac:dyDescent="0.35">
      <c r="A1561" s="199"/>
      <c r="B1561" s="199"/>
      <c r="C1561" s="206"/>
      <c r="D1561" s="202"/>
      <c r="E1561" s="207"/>
    </row>
    <row r="1562" spans="1:5" x14ac:dyDescent="0.35">
      <c r="A1562" s="199"/>
      <c r="B1562" s="199"/>
      <c r="C1562" s="206"/>
      <c r="D1562" s="202"/>
      <c r="E1562" s="207"/>
    </row>
    <row r="1563" spans="1:5" x14ac:dyDescent="0.35">
      <c r="A1563" s="199"/>
      <c r="B1563" s="199"/>
      <c r="C1563" s="206"/>
      <c r="D1563" s="202"/>
      <c r="E1563" s="207"/>
    </row>
    <row r="1564" spans="1:5" x14ac:dyDescent="0.35">
      <c r="A1564" s="199"/>
      <c r="B1564" s="199"/>
      <c r="C1564" s="206"/>
      <c r="D1564" s="202"/>
      <c r="E1564" s="207"/>
    </row>
    <row r="1565" spans="1:5" x14ac:dyDescent="0.35">
      <c r="A1565" s="199"/>
      <c r="B1565" s="199"/>
      <c r="C1565" s="206"/>
      <c r="D1565" s="202"/>
      <c r="E1565" s="207"/>
    </row>
    <row r="1566" spans="1:5" x14ac:dyDescent="0.35">
      <c r="A1566" s="199"/>
      <c r="B1566" s="199"/>
      <c r="C1566" s="206"/>
      <c r="D1566" s="202"/>
      <c r="E1566" s="207"/>
    </row>
    <row r="1567" spans="1:5" x14ac:dyDescent="0.35">
      <c r="A1567" s="199"/>
      <c r="B1567" s="199"/>
      <c r="C1567" s="206"/>
      <c r="D1567" s="202"/>
      <c r="E1567" s="207"/>
    </row>
    <row r="1568" spans="1:5" x14ac:dyDescent="0.35">
      <c r="A1568" s="199"/>
      <c r="B1568" s="199"/>
      <c r="C1568" s="206"/>
      <c r="D1568" s="202"/>
      <c r="E1568" s="207"/>
    </row>
    <row r="1569" spans="1:5" x14ac:dyDescent="0.35">
      <c r="A1569" s="199"/>
      <c r="B1569" s="199"/>
      <c r="C1569" s="206"/>
      <c r="D1569" s="202"/>
      <c r="E1569" s="207"/>
    </row>
    <row r="1570" spans="1:5" x14ac:dyDescent="0.35">
      <c r="A1570" s="199"/>
      <c r="B1570" s="199"/>
      <c r="C1570" s="206"/>
      <c r="D1570" s="202"/>
      <c r="E1570" s="202"/>
    </row>
    <row r="1571" spans="1:5" x14ac:dyDescent="0.35">
      <c r="A1571" s="199"/>
      <c r="B1571" s="199"/>
      <c r="C1571" s="206"/>
      <c r="D1571" s="202"/>
      <c r="E1571" s="207"/>
    </row>
    <row r="1572" spans="1:5" x14ac:dyDescent="0.35">
      <c r="A1572" s="199"/>
      <c r="B1572" s="199"/>
      <c r="C1572" s="206"/>
      <c r="D1572" s="202"/>
      <c r="E1572" s="207"/>
    </row>
    <row r="1573" spans="1:5" x14ac:dyDescent="0.35">
      <c r="A1573" s="199"/>
      <c r="B1573" s="199"/>
      <c r="C1573" s="206"/>
      <c r="D1573" s="202"/>
      <c r="E1573" s="207"/>
    </row>
    <row r="1574" spans="1:5" x14ac:dyDescent="0.35">
      <c r="A1574" s="199"/>
      <c r="B1574" s="199"/>
      <c r="C1574" s="206"/>
      <c r="D1574" s="202"/>
      <c r="E1574" s="207"/>
    </row>
    <row r="1575" spans="1:5" x14ac:dyDescent="0.35">
      <c r="A1575" s="199"/>
      <c r="B1575" s="199"/>
      <c r="C1575" s="206"/>
      <c r="D1575" s="202"/>
      <c r="E1575" s="207"/>
    </row>
    <row r="1576" spans="1:5" x14ac:dyDescent="0.35">
      <c r="A1576" s="199"/>
      <c r="B1576" s="199"/>
      <c r="C1576" s="206"/>
      <c r="D1576" s="202"/>
      <c r="E1576" s="207"/>
    </row>
    <row r="1577" spans="1:5" x14ac:dyDescent="0.35">
      <c r="A1577" s="199"/>
      <c r="B1577" s="199"/>
      <c r="C1577" s="206"/>
      <c r="D1577" s="202"/>
      <c r="E1577" s="207"/>
    </row>
    <row r="1578" spans="1:5" x14ac:dyDescent="0.35">
      <c r="A1578" s="199"/>
      <c r="B1578" s="199"/>
      <c r="C1578" s="206"/>
      <c r="D1578" s="202"/>
      <c r="E1578" s="207"/>
    </row>
    <row r="1579" spans="1:5" x14ac:dyDescent="0.35">
      <c r="A1579" s="199"/>
      <c r="B1579" s="199"/>
      <c r="C1579" s="206"/>
      <c r="D1579" s="202"/>
      <c r="E1579" s="202"/>
    </row>
    <row r="1580" spans="1:5" x14ac:dyDescent="0.35">
      <c r="A1580" s="199"/>
      <c r="B1580" s="199"/>
      <c r="C1580" s="206"/>
      <c r="D1580" s="202"/>
      <c r="E1580" s="202"/>
    </row>
    <row r="1581" spans="1:5" x14ac:dyDescent="0.35">
      <c r="A1581" s="199"/>
      <c r="B1581" s="199"/>
      <c r="C1581" s="206"/>
      <c r="D1581" s="202"/>
      <c r="E1581" s="207"/>
    </row>
    <row r="1582" spans="1:5" x14ac:dyDescent="0.35">
      <c r="A1582" s="199"/>
      <c r="B1582" s="199"/>
      <c r="C1582" s="206"/>
      <c r="D1582" s="202"/>
      <c r="E1582" s="207"/>
    </row>
    <row r="1583" spans="1:5" x14ac:dyDescent="0.35">
      <c r="A1583" s="199"/>
      <c r="B1583" s="199"/>
      <c r="C1583" s="206"/>
      <c r="D1583" s="202"/>
      <c r="E1583" s="207"/>
    </row>
    <row r="1584" spans="1:5" x14ac:dyDescent="0.35">
      <c r="A1584" s="199"/>
      <c r="B1584" s="199"/>
      <c r="C1584" s="206"/>
      <c r="D1584" s="202"/>
      <c r="E1584" s="207"/>
    </row>
    <row r="1585" spans="1:5" x14ac:dyDescent="0.35">
      <c r="A1585" s="199"/>
      <c r="B1585" s="199"/>
      <c r="C1585" s="206"/>
      <c r="D1585" s="202"/>
      <c r="E1585" s="207"/>
    </row>
    <row r="1586" spans="1:5" x14ac:dyDescent="0.35">
      <c r="A1586" s="199"/>
      <c r="B1586" s="199"/>
      <c r="C1586" s="206"/>
      <c r="D1586" s="202"/>
      <c r="E1586" s="207"/>
    </row>
    <row r="1587" spans="1:5" x14ac:dyDescent="0.35">
      <c r="A1587" s="199"/>
      <c r="B1587" s="199"/>
      <c r="C1587" s="206"/>
      <c r="D1587" s="202"/>
      <c r="E1587" s="207"/>
    </row>
    <row r="1588" spans="1:5" x14ac:dyDescent="0.35">
      <c r="A1588" s="199"/>
      <c r="B1588" s="199"/>
      <c r="C1588" s="206"/>
      <c r="D1588" s="202"/>
      <c r="E1588" s="207"/>
    </row>
    <row r="1589" spans="1:5" x14ac:dyDescent="0.35">
      <c r="A1589" s="199"/>
      <c r="B1589" s="199"/>
      <c r="C1589" s="206"/>
      <c r="D1589" s="202"/>
      <c r="E1589" s="207"/>
    </row>
    <row r="1590" spans="1:5" x14ac:dyDescent="0.35">
      <c r="A1590" s="199"/>
      <c r="B1590" s="199"/>
      <c r="C1590" s="206"/>
      <c r="D1590" s="202"/>
      <c r="E1590" s="207"/>
    </row>
    <row r="1591" spans="1:5" x14ac:dyDescent="0.35">
      <c r="A1591" s="199"/>
      <c r="B1591" s="199"/>
      <c r="C1591" s="206"/>
      <c r="D1591" s="202"/>
      <c r="E1591" s="207"/>
    </row>
    <row r="1592" spans="1:5" x14ac:dyDescent="0.35">
      <c r="A1592" s="199"/>
      <c r="B1592" s="199"/>
      <c r="C1592" s="206"/>
      <c r="D1592" s="202"/>
      <c r="E1592" s="207"/>
    </row>
    <row r="1593" spans="1:5" x14ac:dyDescent="0.35">
      <c r="A1593" s="199"/>
      <c r="B1593" s="199"/>
      <c r="C1593" s="206"/>
      <c r="D1593" s="202"/>
      <c r="E1593" s="207"/>
    </row>
    <row r="1594" spans="1:5" x14ac:dyDescent="0.35">
      <c r="A1594" s="199"/>
      <c r="B1594" s="199"/>
      <c r="C1594" s="206"/>
      <c r="D1594" s="202"/>
      <c r="E1594" s="207"/>
    </row>
    <row r="1595" spans="1:5" x14ac:dyDescent="0.35">
      <c r="A1595" s="199"/>
      <c r="B1595" s="199"/>
      <c r="C1595" s="206"/>
      <c r="D1595" s="202"/>
      <c r="E1595" s="207"/>
    </row>
    <row r="1596" spans="1:5" x14ac:dyDescent="0.35">
      <c r="A1596" s="199"/>
      <c r="B1596" s="199"/>
      <c r="C1596" s="206"/>
      <c r="D1596" s="202"/>
      <c r="E1596" s="207"/>
    </row>
    <row r="1597" spans="1:5" x14ac:dyDescent="0.35">
      <c r="A1597" s="199"/>
      <c r="B1597" s="199"/>
      <c r="C1597" s="206"/>
      <c r="D1597" s="202"/>
      <c r="E1597" s="207"/>
    </row>
    <row r="1598" spans="1:5" x14ac:dyDescent="0.35">
      <c r="A1598" s="199"/>
      <c r="B1598" s="199"/>
      <c r="C1598" s="206"/>
      <c r="D1598" s="202"/>
      <c r="E1598" s="207"/>
    </row>
    <row r="1599" spans="1:5" x14ac:dyDescent="0.35">
      <c r="A1599" s="199"/>
      <c r="B1599" s="199"/>
      <c r="C1599" s="206"/>
      <c r="D1599" s="202"/>
      <c r="E1599" s="207"/>
    </row>
    <row r="1600" spans="1:5" x14ac:dyDescent="0.35">
      <c r="A1600" s="199"/>
      <c r="B1600" s="199"/>
      <c r="C1600" s="206"/>
      <c r="D1600" s="202"/>
      <c r="E1600" s="207"/>
    </row>
    <row r="1601" spans="1:5" x14ac:dyDescent="0.35">
      <c r="A1601" s="199"/>
      <c r="B1601" s="199"/>
      <c r="C1601" s="206"/>
      <c r="D1601" s="202"/>
      <c r="E1601" s="207"/>
    </row>
    <row r="1602" spans="1:5" x14ac:dyDescent="0.35">
      <c r="A1602" s="199"/>
      <c r="B1602" s="199"/>
      <c r="C1602" s="206"/>
      <c r="D1602" s="202"/>
      <c r="E1602" s="207"/>
    </row>
    <row r="1603" spans="1:5" x14ac:dyDescent="0.35">
      <c r="A1603" s="199"/>
      <c r="B1603" s="199"/>
      <c r="C1603" s="206"/>
      <c r="D1603" s="202"/>
      <c r="E1603" s="207"/>
    </row>
    <row r="1604" spans="1:5" x14ac:dyDescent="0.35">
      <c r="A1604" s="199"/>
      <c r="B1604" s="199"/>
      <c r="C1604" s="206"/>
      <c r="D1604" s="202"/>
      <c r="E1604" s="207"/>
    </row>
    <row r="1605" spans="1:5" x14ac:dyDescent="0.35">
      <c r="A1605" s="199"/>
      <c r="B1605" s="199"/>
      <c r="C1605" s="206"/>
      <c r="D1605" s="202"/>
      <c r="E1605" s="207"/>
    </row>
    <row r="1606" spans="1:5" x14ac:dyDescent="0.35">
      <c r="A1606" s="199"/>
      <c r="B1606" s="199"/>
      <c r="C1606" s="206"/>
      <c r="D1606" s="202"/>
      <c r="E1606" s="207"/>
    </row>
    <row r="1607" spans="1:5" x14ac:dyDescent="0.35">
      <c r="A1607" s="199"/>
      <c r="B1607" s="199"/>
      <c r="C1607" s="206"/>
      <c r="D1607" s="202"/>
      <c r="E1607" s="207"/>
    </row>
    <row r="1608" spans="1:5" x14ac:dyDescent="0.35">
      <c r="A1608" s="199"/>
      <c r="B1608" s="199"/>
      <c r="C1608" s="206"/>
      <c r="D1608" s="202"/>
      <c r="E1608" s="207"/>
    </row>
    <row r="1609" spans="1:5" x14ac:dyDescent="0.35">
      <c r="A1609" s="199"/>
      <c r="B1609" s="199"/>
      <c r="C1609" s="206"/>
      <c r="D1609" s="202"/>
      <c r="E1609" s="207"/>
    </row>
    <row r="1610" spans="1:5" x14ac:dyDescent="0.35">
      <c r="A1610" s="199"/>
      <c r="B1610" s="199"/>
      <c r="C1610" s="206"/>
      <c r="D1610" s="202"/>
      <c r="E1610" s="207"/>
    </row>
    <row r="1611" spans="1:5" x14ac:dyDescent="0.35">
      <c r="A1611" s="199"/>
      <c r="B1611" s="199"/>
      <c r="C1611" s="206"/>
      <c r="D1611" s="202"/>
      <c r="E1611" s="207"/>
    </row>
    <row r="1612" spans="1:5" x14ac:dyDescent="0.35">
      <c r="A1612" s="199"/>
      <c r="B1612" s="199"/>
      <c r="C1612" s="206"/>
      <c r="D1612" s="202"/>
      <c r="E1612" s="207"/>
    </row>
    <row r="1613" spans="1:5" x14ac:dyDescent="0.35">
      <c r="A1613" s="199"/>
      <c r="B1613" s="199"/>
      <c r="C1613" s="206"/>
      <c r="D1613" s="202"/>
      <c r="E1613" s="207"/>
    </row>
    <row r="1614" spans="1:5" x14ac:dyDescent="0.35">
      <c r="A1614" s="199"/>
      <c r="B1614" s="199"/>
      <c r="C1614" s="206"/>
      <c r="D1614" s="202"/>
      <c r="E1614" s="207"/>
    </row>
    <row r="1615" spans="1:5" x14ac:dyDescent="0.35">
      <c r="A1615" s="199"/>
      <c r="B1615" s="199"/>
      <c r="C1615" s="206"/>
      <c r="D1615" s="202"/>
      <c r="E1615" s="207"/>
    </row>
    <row r="1616" spans="1:5" x14ac:dyDescent="0.35">
      <c r="A1616" s="199"/>
      <c r="B1616" s="199"/>
      <c r="C1616" s="206"/>
      <c r="D1616" s="202"/>
      <c r="E1616" s="207"/>
    </row>
    <row r="1617" spans="1:5" x14ac:dyDescent="0.35">
      <c r="A1617" s="199"/>
      <c r="B1617" s="199"/>
      <c r="C1617" s="206"/>
      <c r="D1617" s="202"/>
      <c r="E1617" s="202"/>
    </row>
    <row r="1618" spans="1:5" x14ac:dyDescent="0.35">
      <c r="A1618" s="199"/>
      <c r="B1618" s="199"/>
      <c r="C1618" s="206"/>
      <c r="D1618" s="202"/>
      <c r="E1618" s="207"/>
    </row>
    <row r="1619" spans="1:5" x14ac:dyDescent="0.35">
      <c r="A1619" s="199"/>
      <c r="B1619" s="199"/>
      <c r="C1619" s="206"/>
      <c r="D1619" s="202"/>
      <c r="E1619" s="207"/>
    </row>
    <row r="1620" spans="1:5" x14ac:dyDescent="0.35">
      <c r="A1620" s="199"/>
      <c r="B1620" s="199"/>
      <c r="C1620" s="206"/>
      <c r="D1620" s="202"/>
      <c r="E1620" s="202"/>
    </row>
    <row r="1621" spans="1:5" x14ac:dyDescent="0.35">
      <c r="A1621" s="199"/>
      <c r="B1621" s="199"/>
      <c r="C1621" s="206"/>
      <c r="D1621" s="202"/>
      <c r="E1621" s="202"/>
    </row>
    <row r="1622" spans="1:5" x14ac:dyDescent="0.35">
      <c r="A1622" s="199"/>
      <c r="B1622" s="199"/>
      <c r="C1622" s="206"/>
      <c r="D1622" s="202"/>
      <c r="E1622" s="207"/>
    </row>
    <row r="1623" spans="1:5" x14ac:dyDescent="0.35">
      <c r="A1623" s="199"/>
      <c r="B1623" s="199"/>
      <c r="C1623" s="206"/>
      <c r="D1623" s="202"/>
      <c r="E1623" s="207"/>
    </row>
    <row r="1624" spans="1:5" x14ac:dyDescent="0.35">
      <c r="A1624" s="199"/>
      <c r="B1624" s="199"/>
      <c r="C1624" s="206"/>
      <c r="D1624" s="208"/>
      <c r="E1624" s="207"/>
    </row>
    <row r="1625" spans="1:5" x14ac:dyDescent="0.35">
      <c r="A1625" s="199"/>
      <c r="B1625" s="199"/>
      <c r="C1625" s="206"/>
      <c r="D1625" s="208"/>
      <c r="E1625" s="207"/>
    </row>
    <row r="1626" spans="1:5" x14ac:dyDescent="0.35">
      <c r="A1626" s="199"/>
      <c r="B1626" s="199"/>
      <c r="C1626" s="206"/>
      <c r="D1626" s="208"/>
      <c r="E1626" s="207"/>
    </row>
    <row r="1627" spans="1:5" x14ac:dyDescent="0.35">
      <c r="A1627" s="199"/>
      <c r="B1627" s="199"/>
      <c r="C1627" s="206"/>
      <c r="D1627" s="208"/>
      <c r="E1627" s="207"/>
    </row>
    <row r="1628" spans="1:5" x14ac:dyDescent="0.35">
      <c r="A1628" s="199"/>
      <c r="B1628" s="199"/>
      <c r="C1628" s="206"/>
      <c r="D1628" s="208"/>
      <c r="E1628" s="207"/>
    </row>
    <row r="1629" spans="1:5" x14ac:dyDescent="0.35">
      <c r="A1629" s="199"/>
      <c r="B1629" s="199"/>
      <c r="C1629" s="206"/>
      <c r="D1629" s="208"/>
      <c r="E1629" s="207"/>
    </row>
    <row r="1630" spans="1:5" x14ac:dyDescent="0.35">
      <c r="A1630" s="199"/>
      <c r="B1630" s="199"/>
      <c r="C1630" s="206"/>
      <c r="D1630" s="208"/>
      <c r="E1630" s="207"/>
    </row>
    <row r="1631" spans="1:5" x14ac:dyDescent="0.35">
      <c r="A1631" s="199"/>
      <c r="B1631" s="199"/>
      <c r="C1631" s="206"/>
      <c r="D1631" s="208"/>
      <c r="E1631" s="207"/>
    </row>
    <row r="1632" spans="1:5" x14ac:dyDescent="0.35">
      <c r="A1632" s="199"/>
      <c r="B1632" s="199"/>
      <c r="C1632" s="206"/>
      <c r="D1632" s="208"/>
      <c r="E1632" s="207"/>
    </row>
    <row r="1633" spans="1:5" x14ac:dyDescent="0.35">
      <c r="A1633" s="199"/>
      <c r="B1633" s="199"/>
      <c r="C1633" s="206"/>
      <c r="D1633" s="208"/>
      <c r="E1633" s="207"/>
    </row>
    <row r="1634" spans="1:5" x14ac:dyDescent="0.35">
      <c r="A1634" s="199"/>
      <c r="B1634" s="199"/>
      <c r="C1634" s="206"/>
      <c r="D1634" s="208"/>
      <c r="E1634" s="207"/>
    </row>
    <row r="1635" spans="1:5" x14ac:dyDescent="0.35">
      <c r="A1635" s="199"/>
      <c r="B1635" s="199"/>
      <c r="C1635" s="206"/>
      <c r="D1635" s="208"/>
      <c r="E1635" s="207"/>
    </row>
    <row r="1636" spans="1:5" x14ac:dyDescent="0.35">
      <c r="A1636" s="199"/>
      <c r="B1636" s="199"/>
      <c r="C1636" s="206"/>
      <c r="D1636" s="208"/>
      <c r="E1636" s="207"/>
    </row>
    <row r="1637" spans="1:5" x14ac:dyDescent="0.35">
      <c r="A1637" s="199"/>
      <c r="B1637" s="199"/>
      <c r="C1637" s="199"/>
      <c r="D1637" s="209"/>
      <c r="E1637" s="199"/>
    </row>
    <row r="1638" spans="1:5" x14ac:dyDescent="0.35">
      <c r="A1638" s="199"/>
      <c r="B1638" s="199"/>
      <c r="C1638" s="199"/>
      <c r="D1638" s="209"/>
      <c r="E1638" s="199"/>
    </row>
    <row r="1639" spans="1:5" x14ac:dyDescent="0.35">
      <c r="A1639" s="199"/>
      <c r="B1639" s="199"/>
      <c r="C1639" s="199"/>
      <c r="D1639" s="209"/>
      <c r="E1639" s="199"/>
    </row>
    <row r="1640" spans="1:5" x14ac:dyDescent="0.35">
      <c r="A1640" s="199"/>
      <c r="B1640" s="199"/>
      <c r="C1640" s="199"/>
      <c r="D1640" s="209"/>
      <c r="E1640" s="199"/>
    </row>
    <row r="1641" spans="1:5" x14ac:dyDescent="0.35">
      <c r="A1641" s="199"/>
      <c r="B1641" s="199"/>
      <c r="C1641" s="199"/>
      <c r="D1641" s="209"/>
      <c r="E1641" s="199"/>
    </row>
    <row r="1642" spans="1:5" x14ac:dyDescent="0.35">
      <c r="A1642" s="199"/>
      <c r="B1642" s="199"/>
      <c r="C1642" s="199"/>
      <c r="D1642" s="209"/>
      <c r="E1642" s="199"/>
    </row>
    <row r="1643" spans="1:5" x14ac:dyDescent="0.35">
      <c r="A1643" s="199"/>
      <c r="B1643" s="199"/>
      <c r="C1643" s="199"/>
      <c r="D1643" s="209"/>
      <c r="E1643" s="199"/>
    </row>
    <row r="1644" spans="1:5" x14ac:dyDescent="0.35">
      <c r="A1644" s="199"/>
      <c r="B1644" s="199"/>
      <c r="C1644" s="199"/>
      <c r="D1644" s="209"/>
      <c r="E1644" s="199"/>
    </row>
    <row r="1645" spans="1:5" x14ac:dyDescent="0.35">
      <c r="A1645" s="199"/>
      <c r="B1645" s="199"/>
      <c r="C1645" s="199"/>
      <c r="D1645" s="209"/>
      <c r="E1645" s="199"/>
    </row>
    <row r="1646" spans="1:5" x14ac:dyDescent="0.35">
      <c r="A1646" s="199"/>
      <c r="B1646" s="199"/>
      <c r="C1646" s="199"/>
      <c r="D1646" s="209"/>
      <c r="E1646" s="199"/>
    </row>
    <row r="1647" spans="1:5" x14ac:dyDescent="0.35">
      <c r="A1647" s="199"/>
      <c r="B1647" s="199"/>
      <c r="C1647" s="199"/>
      <c r="D1647" s="209"/>
      <c r="E1647" s="199"/>
    </row>
    <row r="1648" spans="1:5" x14ac:dyDescent="0.35">
      <c r="A1648" s="199"/>
      <c r="B1648" s="199"/>
      <c r="C1648" s="199"/>
      <c r="D1648" s="209"/>
      <c r="E1648" s="199"/>
    </row>
    <row r="1649" spans="1:5" x14ac:dyDescent="0.35">
      <c r="A1649" s="199"/>
      <c r="B1649" s="199"/>
      <c r="C1649" s="199"/>
      <c r="D1649" s="209"/>
      <c r="E1649" s="199"/>
    </row>
    <row r="1650" spans="1:5" x14ac:dyDescent="0.35">
      <c r="A1650" s="199"/>
      <c r="B1650" s="199"/>
      <c r="C1650" s="199"/>
      <c r="D1650" s="209"/>
      <c r="E1650" s="199"/>
    </row>
    <row r="1651" spans="1:5" x14ac:dyDescent="0.35">
      <c r="A1651" s="199"/>
      <c r="B1651" s="199"/>
      <c r="C1651" s="199"/>
      <c r="D1651" s="209"/>
      <c r="E1651" s="199"/>
    </row>
    <row r="1652" spans="1:5" x14ac:dyDescent="0.35">
      <c r="A1652" s="199"/>
      <c r="B1652" s="199"/>
      <c r="C1652" s="199"/>
      <c r="D1652" s="209"/>
      <c r="E1652" s="199"/>
    </row>
    <row r="1653" spans="1:5" x14ac:dyDescent="0.35">
      <c r="A1653" s="199"/>
      <c r="B1653" s="199"/>
      <c r="C1653" s="199"/>
      <c r="D1653" s="209"/>
      <c r="E1653" s="199"/>
    </row>
    <row r="1654" spans="1:5" x14ac:dyDescent="0.35">
      <c r="A1654" s="199"/>
      <c r="B1654" s="199"/>
      <c r="C1654" s="199"/>
      <c r="D1654" s="209"/>
      <c r="E1654" s="199"/>
    </row>
    <row r="1655" spans="1:5" x14ac:dyDescent="0.35">
      <c r="A1655" s="199"/>
      <c r="B1655" s="199"/>
      <c r="C1655" s="199"/>
      <c r="D1655" s="209"/>
      <c r="E1655" s="199"/>
    </row>
    <row r="1656" spans="1:5" x14ac:dyDescent="0.35">
      <c r="A1656" s="199"/>
      <c r="B1656" s="199"/>
      <c r="C1656" s="199"/>
      <c r="D1656" s="209"/>
      <c r="E1656" s="199"/>
    </row>
    <row r="1657" spans="1:5" x14ac:dyDescent="0.35">
      <c r="A1657" s="199"/>
      <c r="B1657" s="199"/>
      <c r="C1657" s="199"/>
      <c r="D1657" s="209"/>
      <c r="E1657" s="199"/>
    </row>
    <row r="1658" spans="1:5" x14ac:dyDescent="0.35">
      <c r="A1658" s="199"/>
      <c r="B1658" s="199"/>
      <c r="C1658" s="199"/>
      <c r="D1658" s="209"/>
      <c r="E1658" s="199"/>
    </row>
    <row r="1659" spans="1:5" x14ac:dyDescent="0.35">
      <c r="A1659" s="199"/>
      <c r="B1659" s="199"/>
      <c r="C1659" s="199"/>
      <c r="D1659" s="209"/>
      <c r="E1659" s="199"/>
    </row>
    <row r="1660" spans="1:5" x14ac:dyDescent="0.35">
      <c r="A1660" s="199"/>
      <c r="B1660" s="199"/>
      <c r="C1660" s="199"/>
      <c r="D1660" s="209"/>
      <c r="E1660" s="199"/>
    </row>
    <row r="1661" spans="1:5" x14ac:dyDescent="0.35">
      <c r="A1661" s="199"/>
      <c r="B1661" s="199"/>
      <c r="C1661" s="199"/>
      <c r="D1661" s="209"/>
      <c r="E1661" s="199"/>
    </row>
    <row r="1662" spans="1:5" x14ac:dyDescent="0.35">
      <c r="A1662" s="199"/>
      <c r="B1662" s="199"/>
      <c r="C1662" s="199"/>
      <c r="D1662" s="209"/>
      <c r="E1662" s="199"/>
    </row>
    <row r="1663" spans="1:5" x14ac:dyDescent="0.35">
      <c r="A1663" s="199"/>
      <c r="B1663" s="199"/>
      <c r="C1663" s="199"/>
      <c r="D1663" s="209"/>
      <c r="E1663" s="199"/>
    </row>
    <row r="1664" spans="1:5" x14ac:dyDescent="0.35">
      <c r="A1664" s="199"/>
      <c r="B1664" s="199"/>
      <c r="C1664" s="199"/>
      <c r="D1664" s="209"/>
      <c r="E1664" s="199"/>
    </row>
    <row r="1665" spans="1:5" x14ac:dyDescent="0.35">
      <c r="A1665" s="199"/>
      <c r="B1665" s="199"/>
      <c r="C1665" s="199"/>
      <c r="D1665" s="209"/>
      <c r="E1665" s="199"/>
    </row>
    <row r="1666" spans="1:5" x14ac:dyDescent="0.35">
      <c r="A1666" s="199"/>
      <c r="B1666" s="199"/>
      <c r="C1666" s="199"/>
      <c r="D1666" s="209"/>
      <c r="E1666" s="199"/>
    </row>
    <row r="1667" spans="1:5" x14ac:dyDescent="0.35">
      <c r="A1667" s="199"/>
      <c r="B1667" s="199"/>
      <c r="C1667" s="199"/>
      <c r="D1667" s="209"/>
      <c r="E1667" s="199"/>
    </row>
    <row r="1668" spans="1:5" x14ac:dyDescent="0.35">
      <c r="A1668" s="199"/>
      <c r="B1668" s="199"/>
      <c r="C1668" s="199"/>
      <c r="D1668" s="209"/>
      <c r="E1668" s="199"/>
    </row>
    <row r="1669" spans="1:5" x14ac:dyDescent="0.35">
      <c r="A1669" s="199"/>
      <c r="B1669" s="199"/>
      <c r="C1669" s="199"/>
      <c r="D1669" s="209"/>
      <c r="E1669" s="199"/>
    </row>
    <row r="1670" spans="1:5" x14ac:dyDescent="0.35">
      <c r="A1670" s="199"/>
      <c r="B1670" s="199"/>
      <c r="C1670" s="199"/>
      <c r="D1670" s="209"/>
      <c r="E1670" s="199"/>
    </row>
    <row r="1671" spans="1:5" x14ac:dyDescent="0.35">
      <c r="A1671" s="199"/>
      <c r="B1671" s="199"/>
      <c r="C1671" s="199"/>
      <c r="D1671" s="209"/>
      <c r="E1671" s="199"/>
    </row>
    <row r="1672" spans="1:5" x14ac:dyDescent="0.35">
      <c r="A1672" s="199"/>
      <c r="B1672" s="199"/>
      <c r="C1672" s="199"/>
      <c r="D1672" s="209"/>
      <c r="E1672" s="199"/>
    </row>
    <row r="1673" spans="1:5" x14ac:dyDescent="0.35">
      <c r="A1673" s="199"/>
      <c r="B1673" s="199"/>
      <c r="C1673" s="199"/>
      <c r="D1673" s="209"/>
      <c r="E1673" s="199"/>
    </row>
    <row r="1674" spans="1:5" x14ac:dyDescent="0.35">
      <c r="A1674" s="199"/>
      <c r="B1674" s="199"/>
      <c r="C1674" s="199"/>
      <c r="D1674" s="209"/>
      <c r="E1674" s="199"/>
    </row>
    <row r="1675" spans="1:5" x14ac:dyDescent="0.35">
      <c r="A1675" s="199"/>
      <c r="B1675" s="199"/>
      <c r="C1675" s="199"/>
      <c r="D1675" s="209"/>
      <c r="E1675" s="199"/>
    </row>
    <row r="1676" spans="1:5" x14ac:dyDescent="0.35">
      <c r="A1676" s="199"/>
      <c r="B1676" s="199"/>
      <c r="C1676" s="199"/>
      <c r="D1676" s="209"/>
      <c r="E1676" s="199"/>
    </row>
    <row r="1677" spans="1:5" x14ac:dyDescent="0.35">
      <c r="A1677" s="199"/>
      <c r="B1677" s="199"/>
      <c r="C1677" s="199"/>
      <c r="D1677" s="209"/>
      <c r="E1677" s="199"/>
    </row>
    <row r="1678" spans="1:5" x14ac:dyDescent="0.35">
      <c r="A1678" s="199"/>
      <c r="B1678" s="199"/>
      <c r="C1678" s="199"/>
      <c r="D1678" s="209"/>
      <c r="E1678" s="199"/>
    </row>
    <row r="1679" spans="1:5" x14ac:dyDescent="0.35">
      <c r="A1679" s="199"/>
      <c r="B1679" s="199"/>
      <c r="C1679" s="199"/>
      <c r="D1679" s="209"/>
      <c r="E1679" s="199"/>
    </row>
    <row r="1680" spans="1:5" x14ac:dyDescent="0.35">
      <c r="A1680" s="199"/>
      <c r="B1680" s="199"/>
      <c r="C1680" s="199"/>
      <c r="D1680" s="209"/>
      <c r="E1680" s="199"/>
    </row>
    <row r="1681" spans="1:5" x14ac:dyDescent="0.35">
      <c r="A1681" s="199"/>
      <c r="B1681" s="199"/>
      <c r="C1681" s="199"/>
      <c r="D1681" s="209"/>
      <c r="E1681" s="199"/>
    </row>
    <row r="1682" spans="1:5" x14ac:dyDescent="0.35">
      <c r="A1682" s="199"/>
      <c r="B1682" s="199"/>
      <c r="C1682" s="199"/>
      <c r="D1682" s="209"/>
      <c r="E1682" s="199"/>
    </row>
    <row r="1683" spans="1:5" x14ac:dyDescent="0.35">
      <c r="A1683" s="199"/>
      <c r="B1683" s="199"/>
      <c r="C1683" s="199"/>
      <c r="D1683" s="209"/>
      <c r="E1683" s="199"/>
    </row>
    <row r="1684" spans="1:5" x14ac:dyDescent="0.35">
      <c r="A1684" s="199"/>
      <c r="B1684" s="199"/>
      <c r="C1684" s="199"/>
      <c r="D1684" s="209"/>
      <c r="E1684" s="199"/>
    </row>
    <row r="1685" spans="1:5" x14ac:dyDescent="0.35">
      <c r="A1685" s="199"/>
      <c r="B1685" s="199"/>
      <c r="C1685" s="199"/>
      <c r="D1685" s="209"/>
      <c r="E1685" s="199"/>
    </row>
    <row r="1686" spans="1:5" x14ac:dyDescent="0.35">
      <c r="A1686" s="199"/>
      <c r="B1686" s="199"/>
      <c r="C1686" s="199"/>
      <c r="D1686" s="209"/>
      <c r="E1686" s="199"/>
    </row>
    <row r="1687" spans="1:5" x14ac:dyDescent="0.35">
      <c r="A1687" s="199"/>
      <c r="B1687" s="199"/>
      <c r="C1687" s="199"/>
      <c r="D1687" s="209"/>
      <c r="E1687" s="199"/>
    </row>
    <row r="1688" spans="1:5" x14ac:dyDescent="0.35">
      <c r="A1688" s="199"/>
      <c r="B1688" s="199"/>
      <c r="C1688" s="199"/>
      <c r="D1688" s="209"/>
      <c r="E1688" s="199"/>
    </row>
    <row r="1689" spans="1:5" x14ac:dyDescent="0.35">
      <c r="A1689" s="199"/>
      <c r="B1689" s="199"/>
      <c r="C1689" s="199"/>
      <c r="D1689" s="209"/>
      <c r="E1689" s="199"/>
    </row>
    <row r="1690" spans="1:5" x14ac:dyDescent="0.35">
      <c r="A1690" s="199"/>
      <c r="B1690" s="199"/>
      <c r="C1690" s="199"/>
      <c r="D1690" s="209"/>
      <c r="E1690" s="199"/>
    </row>
    <row r="1691" spans="1:5" x14ac:dyDescent="0.35">
      <c r="A1691" s="199"/>
      <c r="B1691" s="199"/>
      <c r="C1691" s="199"/>
      <c r="D1691" s="209"/>
      <c r="E1691" s="199"/>
    </row>
    <row r="1692" spans="1:5" x14ac:dyDescent="0.35">
      <c r="A1692" s="199"/>
      <c r="B1692" s="199"/>
      <c r="C1692" s="199"/>
      <c r="D1692" s="209"/>
      <c r="E1692" s="199"/>
    </row>
    <row r="1693" spans="1:5" x14ac:dyDescent="0.35">
      <c r="A1693" s="199"/>
      <c r="B1693" s="199"/>
      <c r="C1693" s="199"/>
      <c r="D1693" s="209"/>
      <c r="E1693" s="199"/>
    </row>
    <row r="1694" spans="1:5" x14ac:dyDescent="0.35">
      <c r="A1694" s="199"/>
      <c r="B1694" s="199"/>
      <c r="C1694" s="199"/>
      <c r="D1694" s="209"/>
      <c r="E1694" s="199"/>
    </row>
    <row r="1695" spans="1:5" x14ac:dyDescent="0.35">
      <c r="A1695" s="199"/>
      <c r="B1695" s="199"/>
      <c r="C1695" s="199"/>
      <c r="D1695" s="209"/>
      <c r="E1695" s="199"/>
    </row>
    <row r="1696" spans="1:5" x14ac:dyDescent="0.35">
      <c r="A1696" s="199"/>
      <c r="B1696" s="199"/>
      <c r="C1696" s="199"/>
      <c r="D1696" s="209"/>
      <c r="E1696" s="199"/>
    </row>
    <row r="1697" spans="1:5" x14ac:dyDescent="0.35">
      <c r="A1697" s="199"/>
      <c r="B1697" s="199"/>
      <c r="C1697" s="199"/>
      <c r="D1697" s="209"/>
      <c r="E1697" s="199"/>
    </row>
    <row r="1698" spans="1:5" x14ac:dyDescent="0.35">
      <c r="A1698" s="199"/>
      <c r="B1698" s="199"/>
      <c r="C1698" s="199"/>
      <c r="D1698" s="209"/>
      <c r="E1698" s="199"/>
    </row>
    <row r="1699" spans="1:5" x14ac:dyDescent="0.35">
      <c r="A1699" s="199"/>
      <c r="B1699" s="199"/>
      <c r="C1699" s="199"/>
      <c r="D1699" s="209"/>
      <c r="E1699" s="199"/>
    </row>
    <row r="1700" spans="1:5" x14ac:dyDescent="0.35">
      <c r="A1700" s="199"/>
      <c r="B1700" s="199"/>
      <c r="C1700" s="199"/>
      <c r="D1700" s="209"/>
      <c r="E1700" s="199"/>
    </row>
    <row r="1701" spans="1:5" x14ac:dyDescent="0.35">
      <c r="A1701" s="199"/>
      <c r="B1701" s="199"/>
      <c r="C1701" s="199"/>
      <c r="D1701" s="209"/>
      <c r="E1701" s="199"/>
    </row>
    <row r="1702" spans="1:5" x14ac:dyDescent="0.35">
      <c r="A1702" s="199"/>
      <c r="B1702" s="199"/>
      <c r="C1702" s="199"/>
      <c r="D1702" s="209"/>
      <c r="E1702" s="199"/>
    </row>
    <row r="1703" spans="1:5" x14ac:dyDescent="0.35">
      <c r="A1703" s="199"/>
      <c r="B1703" s="199"/>
      <c r="C1703" s="199"/>
      <c r="D1703" s="209"/>
      <c r="E1703" s="199"/>
    </row>
    <row r="1704" spans="1:5" x14ac:dyDescent="0.35">
      <c r="A1704" s="199"/>
      <c r="B1704" s="199"/>
      <c r="C1704" s="199"/>
      <c r="D1704" s="209"/>
      <c r="E1704" s="199"/>
    </row>
    <row r="1705" spans="1:5" x14ac:dyDescent="0.35">
      <c r="A1705" s="199"/>
      <c r="B1705" s="199"/>
      <c r="C1705" s="199"/>
      <c r="D1705" s="209"/>
      <c r="E1705" s="199"/>
    </row>
    <row r="1706" spans="1:5" x14ac:dyDescent="0.35">
      <c r="A1706" s="199"/>
      <c r="B1706" s="199"/>
      <c r="C1706" s="199"/>
      <c r="D1706" s="209"/>
      <c r="E1706" s="199"/>
    </row>
    <row r="1707" spans="1:5" x14ac:dyDescent="0.35">
      <c r="A1707" s="199"/>
      <c r="B1707" s="199"/>
      <c r="C1707" s="199"/>
      <c r="D1707" s="209"/>
      <c r="E1707" s="199"/>
    </row>
    <row r="1708" spans="1:5" x14ac:dyDescent="0.35">
      <c r="A1708" s="199"/>
      <c r="B1708" s="199"/>
      <c r="C1708" s="199"/>
      <c r="D1708" s="209"/>
      <c r="E1708" s="199"/>
    </row>
    <row r="1709" spans="1:5" x14ac:dyDescent="0.35">
      <c r="A1709" s="199"/>
      <c r="B1709" s="199"/>
      <c r="C1709" s="199"/>
      <c r="D1709" s="209"/>
      <c r="E1709" s="199"/>
    </row>
    <row r="1710" spans="1:5" x14ac:dyDescent="0.35">
      <c r="A1710" s="199"/>
      <c r="B1710" s="199"/>
      <c r="C1710" s="199"/>
      <c r="D1710" s="209"/>
      <c r="E1710" s="199"/>
    </row>
    <row r="1711" spans="1:5" x14ac:dyDescent="0.35">
      <c r="A1711" s="199"/>
      <c r="B1711" s="199"/>
      <c r="C1711" s="199"/>
      <c r="D1711" s="209"/>
      <c r="E1711" s="199"/>
    </row>
    <row r="1712" spans="1:5" x14ac:dyDescent="0.35">
      <c r="A1712" s="199"/>
      <c r="B1712" s="199"/>
      <c r="C1712" s="199"/>
      <c r="D1712" s="209"/>
      <c r="E1712" s="199"/>
    </row>
    <row r="1713" spans="1:5" x14ac:dyDescent="0.35">
      <c r="A1713" s="199"/>
      <c r="B1713" s="199"/>
      <c r="C1713" s="199"/>
      <c r="D1713" s="209"/>
      <c r="E1713" s="199"/>
    </row>
    <row r="1714" spans="1:5" x14ac:dyDescent="0.35">
      <c r="A1714" s="199"/>
      <c r="B1714" s="199"/>
      <c r="C1714" s="199"/>
      <c r="D1714" s="209"/>
      <c r="E1714" s="199"/>
    </row>
    <row r="1715" spans="1:5" x14ac:dyDescent="0.35">
      <c r="A1715" s="199"/>
      <c r="B1715" s="199"/>
      <c r="C1715" s="199"/>
      <c r="D1715" s="209"/>
      <c r="E1715" s="199"/>
    </row>
    <row r="1716" spans="1:5" x14ac:dyDescent="0.35">
      <c r="A1716" s="199"/>
      <c r="B1716" s="199"/>
      <c r="C1716" s="199"/>
      <c r="D1716" s="209"/>
      <c r="E1716" s="199"/>
    </row>
    <row r="1717" spans="1:5" x14ac:dyDescent="0.35">
      <c r="A1717" s="199"/>
      <c r="B1717" s="199"/>
      <c r="C1717" s="199"/>
      <c r="D1717" s="209"/>
      <c r="E1717" s="199"/>
    </row>
    <row r="1718" spans="1:5" x14ac:dyDescent="0.35">
      <c r="A1718" s="199"/>
      <c r="B1718" s="199"/>
      <c r="C1718" s="199"/>
      <c r="D1718" s="209"/>
      <c r="E1718" s="199"/>
    </row>
    <row r="1719" spans="1:5" x14ac:dyDescent="0.35">
      <c r="A1719" s="199"/>
      <c r="B1719" s="199"/>
      <c r="C1719" s="199"/>
      <c r="D1719" s="209"/>
      <c r="E1719" s="199"/>
    </row>
    <row r="1720" spans="1:5" x14ac:dyDescent="0.35">
      <c r="A1720" s="199"/>
      <c r="B1720" s="199"/>
      <c r="C1720" s="199"/>
      <c r="D1720" s="209"/>
      <c r="E1720" s="199"/>
    </row>
    <row r="1721" spans="1:5" x14ac:dyDescent="0.35">
      <c r="A1721" s="199"/>
      <c r="B1721" s="199"/>
      <c r="C1721" s="199"/>
      <c r="D1721" s="209"/>
      <c r="E1721" s="199"/>
    </row>
    <row r="1722" spans="1:5" x14ac:dyDescent="0.35">
      <c r="A1722" s="199"/>
      <c r="B1722" s="199"/>
      <c r="C1722" s="199"/>
      <c r="D1722" s="209"/>
      <c r="E1722" s="199"/>
    </row>
    <row r="1723" spans="1:5" x14ac:dyDescent="0.35">
      <c r="A1723" s="199"/>
      <c r="B1723" s="199"/>
      <c r="C1723" s="199"/>
      <c r="D1723" s="209"/>
      <c r="E1723" s="199"/>
    </row>
    <row r="1724" spans="1:5" x14ac:dyDescent="0.35">
      <c r="A1724" s="199"/>
      <c r="B1724" s="199"/>
      <c r="C1724" s="199"/>
      <c r="D1724" s="209"/>
      <c r="E1724" s="199"/>
    </row>
    <row r="1725" spans="1:5" x14ac:dyDescent="0.35">
      <c r="A1725" s="199"/>
      <c r="B1725" s="199"/>
      <c r="C1725" s="199"/>
      <c r="D1725" s="209"/>
      <c r="E1725" s="199"/>
    </row>
    <row r="1726" spans="1:5" x14ac:dyDescent="0.35">
      <c r="A1726" s="199"/>
      <c r="B1726" s="199"/>
      <c r="C1726" s="199"/>
      <c r="D1726" s="209"/>
      <c r="E1726" s="199"/>
    </row>
    <row r="1727" spans="1:5" x14ac:dyDescent="0.35">
      <c r="A1727" s="199"/>
      <c r="B1727" s="199"/>
      <c r="C1727" s="199"/>
      <c r="D1727" s="209"/>
      <c r="E1727" s="199"/>
    </row>
    <row r="1728" spans="1:5" x14ac:dyDescent="0.35">
      <c r="A1728" s="199"/>
      <c r="B1728" s="199"/>
      <c r="C1728" s="199"/>
      <c r="D1728" s="209"/>
      <c r="E1728" s="199"/>
    </row>
    <row r="1729" spans="1:5" x14ac:dyDescent="0.35">
      <c r="A1729" s="199"/>
      <c r="B1729" s="199"/>
      <c r="C1729" s="199"/>
      <c r="D1729" s="209"/>
      <c r="E1729" s="199"/>
    </row>
    <row r="1730" spans="1:5" x14ac:dyDescent="0.35">
      <c r="A1730" s="199"/>
      <c r="B1730" s="199"/>
      <c r="C1730" s="199"/>
      <c r="D1730" s="209"/>
      <c r="E1730" s="199"/>
    </row>
    <row r="1731" spans="1:5" x14ac:dyDescent="0.35">
      <c r="A1731" s="199"/>
      <c r="B1731" s="199"/>
      <c r="C1731" s="199"/>
      <c r="D1731" s="209"/>
      <c r="E1731" s="199"/>
    </row>
    <row r="1732" spans="1:5" x14ac:dyDescent="0.35">
      <c r="A1732" s="199"/>
      <c r="B1732" s="199"/>
      <c r="C1732" s="199"/>
      <c r="D1732" s="209"/>
      <c r="E1732" s="199"/>
    </row>
    <row r="1733" spans="1:5" x14ac:dyDescent="0.35">
      <c r="A1733" s="199"/>
      <c r="B1733" s="199"/>
      <c r="C1733" s="199"/>
      <c r="D1733" s="209"/>
      <c r="E1733" s="199"/>
    </row>
    <row r="1734" spans="1:5" x14ac:dyDescent="0.35">
      <c r="A1734" s="199"/>
      <c r="B1734" s="199"/>
      <c r="C1734" s="199"/>
      <c r="D1734" s="209"/>
      <c r="E1734" s="199"/>
    </row>
    <row r="1735" spans="1:5" x14ac:dyDescent="0.35">
      <c r="A1735" s="199"/>
      <c r="B1735" s="199"/>
      <c r="C1735" s="199"/>
      <c r="D1735" s="209"/>
      <c r="E1735" s="199"/>
    </row>
    <row r="1736" spans="1:5" x14ac:dyDescent="0.35">
      <c r="A1736" s="199"/>
      <c r="B1736" s="199"/>
      <c r="C1736" s="199"/>
      <c r="D1736" s="209"/>
      <c r="E1736" s="199"/>
    </row>
    <row r="1737" spans="1:5" x14ac:dyDescent="0.35">
      <c r="A1737" s="199"/>
      <c r="B1737" s="199"/>
      <c r="C1737" s="199"/>
      <c r="D1737" s="209"/>
      <c r="E1737" s="199"/>
    </row>
    <row r="1738" spans="1:5" x14ac:dyDescent="0.35">
      <c r="A1738" s="199"/>
      <c r="B1738" s="199"/>
      <c r="C1738" s="199"/>
      <c r="D1738" s="209"/>
      <c r="E1738" s="199"/>
    </row>
    <row r="1739" spans="1:5" x14ac:dyDescent="0.35">
      <c r="A1739" s="199"/>
      <c r="B1739" s="199"/>
      <c r="C1739" s="199"/>
      <c r="D1739" s="209"/>
      <c r="E1739" s="199"/>
    </row>
    <row r="1740" spans="1:5" x14ac:dyDescent="0.35">
      <c r="A1740" s="199"/>
      <c r="B1740" s="199"/>
      <c r="C1740" s="199"/>
      <c r="D1740" s="209"/>
      <c r="E1740" s="199"/>
    </row>
    <row r="1741" spans="1:5" x14ac:dyDescent="0.35">
      <c r="A1741" s="199"/>
      <c r="B1741" s="199"/>
      <c r="C1741" s="199"/>
      <c r="D1741" s="209"/>
      <c r="E1741" s="199"/>
    </row>
    <row r="1742" spans="1:5" x14ac:dyDescent="0.35">
      <c r="A1742" s="199"/>
      <c r="B1742" s="199"/>
      <c r="C1742" s="199"/>
      <c r="D1742" s="209"/>
      <c r="E1742" s="199"/>
    </row>
    <row r="1743" spans="1:5" x14ac:dyDescent="0.35">
      <c r="A1743" s="199"/>
      <c r="B1743" s="199"/>
      <c r="C1743" s="199"/>
      <c r="D1743" s="209"/>
      <c r="E1743" s="199"/>
    </row>
    <row r="1744" spans="1:5" x14ac:dyDescent="0.35">
      <c r="A1744" s="199"/>
      <c r="B1744" s="199"/>
      <c r="C1744" s="199"/>
      <c r="D1744" s="209"/>
      <c r="E1744" s="199"/>
    </row>
    <row r="1745" spans="1:5" x14ac:dyDescent="0.35">
      <c r="A1745" s="199"/>
      <c r="B1745" s="199"/>
      <c r="C1745" s="199"/>
      <c r="D1745" s="209"/>
      <c r="E1745" s="199"/>
    </row>
    <row r="1746" spans="1:5" x14ac:dyDescent="0.35">
      <c r="A1746" s="199"/>
      <c r="B1746" s="199"/>
      <c r="C1746" s="199"/>
      <c r="D1746" s="209"/>
      <c r="E1746" s="199"/>
    </row>
    <row r="1747" spans="1:5" x14ac:dyDescent="0.35">
      <c r="A1747" s="199"/>
      <c r="B1747" s="199"/>
      <c r="C1747" s="199"/>
      <c r="D1747" s="209"/>
      <c r="E1747" s="199"/>
    </row>
    <row r="1748" spans="1:5" x14ac:dyDescent="0.35">
      <c r="A1748" s="199"/>
      <c r="B1748" s="199"/>
      <c r="C1748" s="199"/>
      <c r="D1748" s="209"/>
      <c r="E1748" s="199"/>
    </row>
    <row r="1749" spans="1:5" x14ac:dyDescent="0.35">
      <c r="A1749" s="199"/>
      <c r="B1749" s="199"/>
      <c r="C1749" s="199"/>
      <c r="D1749" s="209"/>
      <c r="E1749" s="199"/>
    </row>
    <row r="1750" spans="1:5" x14ac:dyDescent="0.35">
      <c r="A1750" s="199"/>
      <c r="B1750" s="199"/>
      <c r="C1750" s="199"/>
      <c r="D1750" s="209"/>
      <c r="E1750" s="199"/>
    </row>
    <row r="1751" spans="1:5" x14ac:dyDescent="0.35">
      <c r="A1751" s="199"/>
      <c r="B1751" s="199"/>
      <c r="C1751" s="199"/>
      <c r="D1751" s="209"/>
      <c r="E1751" s="199"/>
    </row>
    <row r="1752" spans="1:5" x14ac:dyDescent="0.35">
      <c r="A1752" s="199"/>
      <c r="B1752" s="199"/>
      <c r="C1752" s="199"/>
      <c r="D1752" s="209"/>
      <c r="E1752" s="199"/>
    </row>
    <row r="1753" spans="1:5" x14ac:dyDescent="0.35">
      <c r="A1753" s="199"/>
      <c r="B1753" s="199"/>
      <c r="C1753" s="199"/>
      <c r="D1753" s="209"/>
      <c r="E1753" s="199"/>
    </row>
    <row r="1754" spans="1:5" x14ac:dyDescent="0.35">
      <c r="A1754" s="199"/>
      <c r="B1754" s="199"/>
      <c r="C1754" s="199"/>
      <c r="D1754" s="209"/>
      <c r="E1754" s="199"/>
    </row>
    <row r="1755" spans="1:5" x14ac:dyDescent="0.35">
      <c r="A1755" s="199"/>
      <c r="B1755" s="199"/>
      <c r="C1755" s="199"/>
      <c r="D1755" s="209"/>
      <c r="E1755" s="199"/>
    </row>
    <row r="1756" spans="1:5" x14ac:dyDescent="0.35">
      <c r="A1756" s="199"/>
      <c r="B1756" s="199"/>
      <c r="C1756" s="199"/>
      <c r="D1756" s="209"/>
      <c r="E1756" s="199"/>
    </row>
    <row r="1757" spans="1:5" x14ac:dyDescent="0.35">
      <c r="A1757" s="199"/>
      <c r="B1757" s="199"/>
      <c r="C1757" s="199"/>
      <c r="D1757" s="209"/>
      <c r="E1757" s="199"/>
    </row>
    <row r="1758" spans="1:5" x14ac:dyDescent="0.35">
      <c r="A1758" s="199"/>
      <c r="B1758" s="199"/>
      <c r="C1758" s="199"/>
      <c r="D1758" s="209"/>
      <c r="E1758" s="199"/>
    </row>
    <row r="1759" spans="1:5" x14ac:dyDescent="0.35">
      <c r="A1759" s="199"/>
      <c r="B1759" s="199"/>
      <c r="C1759" s="199"/>
      <c r="D1759" s="209"/>
      <c r="E1759" s="199"/>
    </row>
    <row r="1760" spans="1:5" x14ac:dyDescent="0.35">
      <c r="A1760" s="199"/>
      <c r="B1760" s="199"/>
      <c r="C1760" s="199"/>
      <c r="D1760" s="209"/>
      <c r="E1760" s="199"/>
    </row>
    <row r="1761" spans="1:5" x14ac:dyDescent="0.35">
      <c r="A1761" s="199"/>
      <c r="B1761" s="199"/>
      <c r="C1761" s="199"/>
      <c r="D1761" s="209"/>
      <c r="E1761" s="199"/>
    </row>
    <row r="1762" spans="1:5" x14ac:dyDescent="0.35">
      <c r="A1762" s="199"/>
      <c r="B1762" s="199"/>
      <c r="C1762" s="199"/>
      <c r="D1762" s="209"/>
      <c r="E1762" s="199"/>
    </row>
    <row r="1763" spans="1:5" x14ac:dyDescent="0.35">
      <c r="A1763" s="199"/>
      <c r="B1763" s="199"/>
      <c r="C1763" s="199"/>
      <c r="D1763" s="209"/>
      <c r="E1763" s="199"/>
    </row>
    <row r="1764" spans="1:5" x14ac:dyDescent="0.35">
      <c r="A1764" s="199"/>
      <c r="B1764" s="199"/>
      <c r="C1764" s="199"/>
      <c r="D1764" s="209"/>
      <c r="E1764" s="199"/>
    </row>
    <row r="1765" spans="1:5" x14ac:dyDescent="0.35">
      <c r="A1765" s="199"/>
      <c r="B1765" s="199"/>
      <c r="C1765" s="199"/>
      <c r="D1765" s="209"/>
      <c r="E1765" s="199"/>
    </row>
    <row r="1766" spans="1:5" x14ac:dyDescent="0.35">
      <c r="A1766" s="199"/>
      <c r="B1766" s="199"/>
      <c r="C1766" s="199"/>
      <c r="D1766" s="209"/>
      <c r="E1766" s="199"/>
    </row>
    <row r="1767" spans="1:5" x14ac:dyDescent="0.35">
      <c r="A1767" s="199"/>
      <c r="B1767" s="199"/>
      <c r="C1767" s="199"/>
      <c r="D1767" s="209"/>
      <c r="E1767" s="199"/>
    </row>
    <row r="1768" spans="1:5" x14ac:dyDescent="0.35">
      <c r="A1768" s="199"/>
      <c r="B1768" s="199"/>
      <c r="C1768" s="199"/>
      <c r="D1768" s="209"/>
      <c r="E1768" s="199"/>
    </row>
    <row r="1769" spans="1:5" x14ac:dyDescent="0.35">
      <c r="A1769" s="199"/>
      <c r="B1769" s="199"/>
      <c r="C1769" s="199"/>
      <c r="D1769" s="209"/>
      <c r="E1769" s="199"/>
    </row>
    <row r="1770" spans="1:5" x14ac:dyDescent="0.35">
      <c r="A1770" s="199"/>
      <c r="B1770" s="199"/>
      <c r="C1770" s="199"/>
      <c r="D1770" s="209"/>
      <c r="E1770" s="199"/>
    </row>
    <row r="1771" spans="1:5" x14ac:dyDescent="0.35">
      <c r="A1771" s="199"/>
      <c r="B1771" s="199"/>
      <c r="C1771" s="199"/>
      <c r="D1771" s="209"/>
      <c r="E1771" s="199"/>
    </row>
    <row r="1772" spans="1:5" x14ac:dyDescent="0.35">
      <c r="A1772" s="199"/>
      <c r="B1772" s="199"/>
      <c r="C1772" s="199"/>
      <c r="D1772" s="209"/>
      <c r="E1772" s="199"/>
    </row>
    <row r="1773" spans="1:5" x14ac:dyDescent="0.35">
      <c r="A1773" s="199"/>
      <c r="B1773" s="199"/>
      <c r="C1773" s="199"/>
      <c r="D1773" s="209"/>
      <c r="E1773" s="199"/>
    </row>
    <row r="1774" spans="1:5" x14ac:dyDescent="0.35">
      <c r="A1774" s="199"/>
      <c r="B1774" s="199"/>
      <c r="C1774" s="199"/>
      <c r="D1774" s="209"/>
      <c r="E1774" s="199"/>
    </row>
    <row r="1775" spans="1:5" x14ac:dyDescent="0.35">
      <c r="A1775" s="199"/>
      <c r="B1775" s="199"/>
      <c r="C1775" s="199"/>
      <c r="D1775" s="209"/>
      <c r="E1775" s="199"/>
    </row>
    <row r="1776" spans="1:5" x14ac:dyDescent="0.35">
      <c r="A1776" s="199"/>
      <c r="B1776" s="199"/>
      <c r="C1776" s="199"/>
      <c r="D1776" s="209"/>
      <c r="E1776" s="199"/>
    </row>
    <row r="1777" spans="1:5" x14ac:dyDescent="0.35">
      <c r="A1777" s="199"/>
      <c r="B1777" s="199"/>
      <c r="C1777" s="199"/>
      <c r="D1777" s="209"/>
      <c r="E1777" s="199"/>
    </row>
    <row r="1778" spans="1:5" x14ac:dyDescent="0.35">
      <c r="A1778" s="199"/>
      <c r="B1778" s="199"/>
      <c r="C1778" s="199"/>
      <c r="D1778" s="209"/>
      <c r="E1778" s="199"/>
    </row>
    <row r="1779" spans="1:5" x14ac:dyDescent="0.35">
      <c r="A1779" s="199"/>
      <c r="B1779" s="199"/>
      <c r="C1779" s="199"/>
      <c r="D1779" s="209"/>
      <c r="E1779" s="199"/>
    </row>
    <row r="1780" spans="1:5" x14ac:dyDescent="0.35">
      <c r="A1780" s="199"/>
      <c r="B1780" s="199"/>
      <c r="C1780" s="199"/>
      <c r="D1780" s="209"/>
      <c r="E1780" s="199"/>
    </row>
    <row r="1781" spans="1:5" x14ac:dyDescent="0.35">
      <c r="A1781" s="199"/>
      <c r="B1781" s="199"/>
      <c r="C1781" s="199"/>
      <c r="D1781" s="209"/>
      <c r="E1781" s="199"/>
    </row>
    <row r="1782" spans="1:5" x14ac:dyDescent="0.35">
      <c r="A1782" s="199"/>
      <c r="B1782" s="199"/>
      <c r="C1782" s="199"/>
      <c r="D1782" s="209"/>
      <c r="E1782" s="199"/>
    </row>
    <row r="1783" spans="1:5" x14ac:dyDescent="0.35">
      <c r="A1783" s="199"/>
      <c r="B1783" s="199"/>
      <c r="C1783" s="199"/>
      <c r="D1783" s="209"/>
      <c r="E1783" s="199"/>
    </row>
    <row r="1784" spans="1:5" x14ac:dyDescent="0.35">
      <c r="A1784" s="199"/>
      <c r="B1784" s="199"/>
      <c r="C1784" s="199"/>
      <c r="D1784" s="209"/>
      <c r="E1784" s="199"/>
    </row>
    <row r="1785" spans="1:5" x14ac:dyDescent="0.35">
      <c r="A1785" s="199"/>
      <c r="B1785" s="199"/>
      <c r="C1785" s="199"/>
      <c r="D1785" s="209"/>
      <c r="E1785" s="199"/>
    </row>
    <row r="1786" spans="1:5" x14ac:dyDescent="0.35">
      <c r="A1786" s="199"/>
      <c r="B1786" s="199"/>
      <c r="C1786" s="199"/>
      <c r="D1786" s="209"/>
      <c r="E1786" s="199"/>
    </row>
    <row r="1787" spans="1:5" x14ac:dyDescent="0.35">
      <c r="A1787" s="199"/>
      <c r="B1787" s="199"/>
      <c r="C1787" s="199"/>
      <c r="D1787" s="209"/>
      <c r="E1787" s="199"/>
    </row>
    <row r="1788" spans="1:5" x14ac:dyDescent="0.35">
      <c r="A1788" s="199"/>
      <c r="B1788" s="199"/>
      <c r="C1788" s="199"/>
      <c r="D1788" s="209"/>
      <c r="E1788" s="199"/>
    </row>
    <row r="1789" spans="1:5" x14ac:dyDescent="0.35">
      <c r="A1789" s="199"/>
      <c r="B1789" s="199"/>
      <c r="C1789" s="199"/>
      <c r="D1789" s="209"/>
      <c r="E1789" s="199"/>
    </row>
    <row r="1790" spans="1:5" x14ac:dyDescent="0.35">
      <c r="A1790" s="199"/>
      <c r="B1790" s="199"/>
      <c r="C1790" s="199"/>
      <c r="D1790" s="209"/>
      <c r="E1790" s="199"/>
    </row>
    <row r="1791" spans="1:5" x14ac:dyDescent="0.35">
      <c r="A1791" s="199"/>
      <c r="B1791" s="199"/>
      <c r="C1791" s="199"/>
      <c r="D1791" s="209"/>
      <c r="E1791" s="199"/>
    </row>
    <row r="1792" spans="1:5" x14ac:dyDescent="0.35">
      <c r="A1792" s="199"/>
      <c r="B1792" s="199"/>
      <c r="C1792" s="199"/>
      <c r="D1792" s="209"/>
      <c r="E1792" s="199"/>
    </row>
    <row r="1793" spans="1:5" x14ac:dyDescent="0.35">
      <c r="A1793" s="199"/>
      <c r="B1793" s="199"/>
      <c r="C1793" s="199"/>
      <c r="D1793" s="209"/>
      <c r="E1793" s="199"/>
    </row>
    <row r="1794" spans="1:5" x14ac:dyDescent="0.35">
      <c r="A1794" s="199"/>
      <c r="B1794" s="199"/>
      <c r="C1794" s="199"/>
      <c r="D1794" s="209"/>
      <c r="E1794" s="199"/>
    </row>
    <row r="1795" spans="1:5" x14ac:dyDescent="0.35">
      <c r="A1795" s="199"/>
      <c r="B1795" s="199"/>
      <c r="C1795" s="199"/>
      <c r="D1795" s="209"/>
      <c r="E1795" s="199"/>
    </row>
    <row r="1796" spans="1:5" x14ac:dyDescent="0.35">
      <c r="A1796" s="199"/>
      <c r="B1796" s="199"/>
      <c r="C1796" s="199"/>
      <c r="D1796" s="209"/>
      <c r="E1796" s="199"/>
    </row>
    <row r="1797" spans="1:5" x14ac:dyDescent="0.35">
      <c r="A1797" s="199"/>
      <c r="B1797" s="199"/>
      <c r="C1797" s="199"/>
      <c r="D1797" s="209"/>
      <c r="E1797" s="199"/>
    </row>
    <row r="1798" spans="1:5" x14ac:dyDescent="0.35">
      <c r="A1798" s="199"/>
      <c r="B1798" s="199"/>
      <c r="C1798" s="199"/>
      <c r="D1798" s="209"/>
      <c r="E1798" s="199"/>
    </row>
    <row r="1799" spans="1:5" x14ac:dyDescent="0.35">
      <c r="A1799" s="199"/>
      <c r="B1799" s="199"/>
      <c r="C1799" s="199"/>
      <c r="D1799" s="209"/>
      <c r="E1799" s="199"/>
    </row>
    <row r="1800" spans="1:5" x14ac:dyDescent="0.35">
      <c r="A1800" s="199"/>
      <c r="B1800" s="199"/>
      <c r="C1800" s="199"/>
      <c r="D1800" s="209"/>
      <c r="E1800" s="199"/>
    </row>
    <row r="1801" spans="1:5" x14ac:dyDescent="0.35">
      <c r="A1801" s="199"/>
      <c r="B1801" s="199"/>
      <c r="C1801" s="199"/>
      <c r="D1801" s="209"/>
      <c r="E1801" s="199"/>
    </row>
    <row r="1802" spans="1:5" x14ac:dyDescent="0.35">
      <c r="A1802" s="199"/>
      <c r="B1802" s="199"/>
      <c r="C1802" s="199"/>
      <c r="D1802" s="209"/>
      <c r="E1802" s="199"/>
    </row>
    <row r="1803" spans="1:5" x14ac:dyDescent="0.35">
      <c r="A1803" s="199"/>
      <c r="B1803" s="199"/>
      <c r="C1803" s="199"/>
      <c r="D1803" s="209"/>
      <c r="E1803" s="199"/>
    </row>
    <row r="1804" spans="1:5" x14ac:dyDescent="0.35">
      <c r="A1804" s="199"/>
      <c r="B1804" s="199"/>
      <c r="C1804" s="199"/>
      <c r="D1804" s="209"/>
      <c r="E1804" s="199"/>
    </row>
    <row r="1805" spans="1:5" x14ac:dyDescent="0.35">
      <c r="A1805" s="199"/>
      <c r="B1805" s="199"/>
      <c r="C1805" s="199"/>
      <c r="D1805" s="209"/>
      <c r="E1805" s="199"/>
    </row>
    <row r="1806" spans="1:5" x14ac:dyDescent="0.35">
      <c r="A1806" s="199"/>
      <c r="B1806" s="199"/>
      <c r="C1806" s="199"/>
      <c r="D1806" s="209"/>
      <c r="E1806" s="199"/>
    </row>
    <row r="1807" spans="1:5" x14ac:dyDescent="0.35">
      <c r="A1807" s="199"/>
      <c r="B1807" s="199"/>
      <c r="C1807" s="199"/>
      <c r="D1807" s="209"/>
      <c r="E1807" s="199"/>
    </row>
    <row r="1808" spans="1:5" x14ac:dyDescent="0.35">
      <c r="A1808" s="199"/>
      <c r="B1808" s="199"/>
      <c r="C1808" s="199"/>
      <c r="D1808" s="209"/>
      <c r="E1808" s="199"/>
    </row>
    <row r="1809" spans="1:5" x14ac:dyDescent="0.35">
      <c r="A1809" s="199"/>
      <c r="B1809" s="199"/>
      <c r="C1809" s="199"/>
      <c r="D1809" s="209"/>
      <c r="E1809" s="199"/>
    </row>
    <row r="1810" spans="1:5" x14ac:dyDescent="0.35">
      <c r="A1810" s="199"/>
      <c r="B1810" s="199"/>
      <c r="C1810" s="199"/>
      <c r="D1810" s="209"/>
      <c r="E1810" s="199"/>
    </row>
    <row r="1811" spans="1:5" x14ac:dyDescent="0.35">
      <c r="A1811" s="199"/>
      <c r="B1811" s="199"/>
      <c r="C1811" s="199"/>
      <c r="D1811" s="209"/>
      <c r="E1811" s="199"/>
    </row>
    <row r="1812" spans="1:5" x14ac:dyDescent="0.35">
      <c r="A1812" s="199"/>
      <c r="B1812" s="199"/>
      <c r="C1812" s="199"/>
      <c r="D1812" s="209"/>
      <c r="E1812" s="199"/>
    </row>
    <row r="1813" spans="1:5" x14ac:dyDescent="0.35">
      <c r="A1813" s="199"/>
      <c r="B1813" s="199"/>
      <c r="C1813" s="199"/>
      <c r="D1813" s="209"/>
      <c r="E1813" s="199"/>
    </row>
    <row r="1814" spans="1:5" x14ac:dyDescent="0.35">
      <c r="A1814" s="199"/>
      <c r="B1814" s="199"/>
      <c r="C1814" s="199"/>
      <c r="D1814" s="209"/>
      <c r="E1814" s="199"/>
    </row>
    <row r="1815" spans="1:5" x14ac:dyDescent="0.35">
      <c r="A1815" s="199"/>
      <c r="B1815" s="199"/>
      <c r="C1815" s="199"/>
      <c r="D1815" s="209"/>
      <c r="E1815" s="199"/>
    </row>
    <row r="1816" spans="1:5" x14ac:dyDescent="0.35">
      <c r="A1816" s="199"/>
      <c r="B1816" s="199"/>
      <c r="C1816" s="199"/>
      <c r="D1816" s="209"/>
      <c r="E1816" s="199"/>
    </row>
    <row r="1817" spans="1:5" x14ac:dyDescent="0.35">
      <c r="A1817" s="199"/>
      <c r="B1817" s="199"/>
      <c r="C1817" s="199"/>
      <c r="D1817" s="209"/>
      <c r="E1817" s="199"/>
    </row>
    <row r="1818" spans="1:5" x14ac:dyDescent="0.35">
      <c r="A1818" s="199"/>
      <c r="B1818" s="199"/>
      <c r="C1818" s="199"/>
      <c r="D1818" s="209"/>
      <c r="E1818" s="199"/>
    </row>
    <row r="1819" spans="1:5" x14ac:dyDescent="0.35">
      <c r="A1819" s="199"/>
      <c r="B1819" s="199"/>
      <c r="C1819" s="199"/>
      <c r="D1819" s="209"/>
      <c r="E1819" s="199"/>
    </row>
    <row r="1820" spans="1:5" x14ac:dyDescent="0.35">
      <c r="A1820" s="199"/>
      <c r="B1820" s="199"/>
      <c r="C1820" s="199"/>
      <c r="D1820" s="209"/>
      <c r="E1820" s="199"/>
    </row>
    <row r="1821" spans="1:5" x14ac:dyDescent="0.35">
      <c r="A1821" s="199"/>
      <c r="B1821" s="199"/>
      <c r="C1821" s="199"/>
      <c r="D1821" s="209"/>
      <c r="E1821" s="199"/>
    </row>
    <row r="1822" spans="1:5" x14ac:dyDescent="0.35">
      <c r="A1822" s="199"/>
      <c r="B1822" s="199"/>
      <c r="C1822" s="199"/>
      <c r="D1822" s="209"/>
      <c r="E1822" s="199"/>
    </row>
    <row r="1823" spans="1:5" x14ac:dyDescent="0.35">
      <c r="A1823" s="199"/>
      <c r="B1823" s="199"/>
      <c r="C1823" s="199"/>
      <c r="D1823" s="209"/>
      <c r="E1823" s="199"/>
    </row>
    <row r="1824" spans="1:5" x14ac:dyDescent="0.35">
      <c r="A1824" s="199"/>
      <c r="B1824" s="199"/>
      <c r="C1824" s="199"/>
      <c r="D1824" s="209"/>
      <c r="E1824" s="199"/>
    </row>
    <row r="1825" spans="1:5" x14ac:dyDescent="0.35">
      <c r="A1825" s="199"/>
      <c r="B1825" s="199"/>
      <c r="C1825" s="199"/>
      <c r="D1825" s="209"/>
      <c r="E1825" s="199"/>
    </row>
    <row r="1826" spans="1:5" x14ac:dyDescent="0.35">
      <c r="A1826" s="199"/>
      <c r="B1826" s="199"/>
      <c r="C1826" s="199"/>
      <c r="D1826" s="209"/>
      <c r="E1826" s="199"/>
    </row>
    <row r="1827" spans="1:5" x14ac:dyDescent="0.35">
      <c r="A1827" s="199"/>
      <c r="B1827" s="199"/>
      <c r="C1827" s="199"/>
      <c r="D1827" s="209"/>
      <c r="E1827" s="199"/>
    </row>
    <row r="1828" spans="1:5" x14ac:dyDescent="0.35">
      <c r="A1828" s="199"/>
      <c r="B1828" s="199"/>
      <c r="C1828" s="199"/>
      <c r="D1828" s="209"/>
      <c r="E1828" s="199"/>
    </row>
    <row r="1829" spans="1:5" x14ac:dyDescent="0.35">
      <c r="A1829" s="199"/>
      <c r="B1829" s="199"/>
      <c r="C1829" s="199"/>
      <c r="D1829" s="209"/>
      <c r="E1829" s="199"/>
    </row>
    <row r="1830" spans="1:5" x14ac:dyDescent="0.35">
      <c r="A1830" s="199"/>
      <c r="B1830" s="199"/>
      <c r="C1830" s="199"/>
      <c r="D1830" s="209"/>
      <c r="E1830" s="199"/>
    </row>
    <row r="1831" spans="1:5" x14ac:dyDescent="0.35">
      <c r="A1831" s="199"/>
      <c r="B1831" s="199"/>
      <c r="C1831" s="199"/>
      <c r="D1831" s="209"/>
      <c r="E1831" s="199"/>
    </row>
    <row r="1832" spans="1:5" x14ac:dyDescent="0.35">
      <c r="A1832" s="199"/>
      <c r="B1832" s="199"/>
      <c r="C1832" s="199"/>
      <c r="D1832" s="209"/>
      <c r="E1832" s="199"/>
    </row>
    <row r="1833" spans="1:5" x14ac:dyDescent="0.35">
      <c r="A1833" s="199"/>
      <c r="B1833" s="199"/>
      <c r="C1833" s="199"/>
      <c r="D1833" s="209"/>
      <c r="E1833" s="199"/>
    </row>
    <row r="1834" spans="1:5" x14ac:dyDescent="0.35">
      <c r="A1834" s="199"/>
      <c r="B1834" s="199"/>
      <c r="C1834" s="199"/>
      <c r="D1834" s="209"/>
      <c r="E1834" s="199"/>
    </row>
    <row r="1835" spans="1:5" x14ac:dyDescent="0.35">
      <c r="A1835" s="199"/>
      <c r="B1835" s="199"/>
      <c r="C1835" s="199"/>
      <c r="D1835" s="209"/>
      <c r="E1835" s="199"/>
    </row>
    <row r="1836" spans="1:5" x14ac:dyDescent="0.35">
      <c r="A1836" s="199"/>
      <c r="B1836" s="199"/>
      <c r="C1836" s="199"/>
      <c r="D1836" s="209"/>
      <c r="E1836" s="199"/>
    </row>
    <row r="1837" spans="1:5" x14ac:dyDescent="0.35">
      <c r="A1837" s="199"/>
      <c r="B1837" s="199"/>
      <c r="C1837" s="199"/>
      <c r="D1837" s="209"/>
      <c r="E1837" s="199"/>
    </row>
    <row r="1838" spans="1:5" x14ac:dyDescent="0.35">
      <c r="A1838" s="199"/>
      <c r="B1838" s="199"/>
      <c r="C1838" s="199"/>
      <c r="D1838" s="209"/>
      <c r="E1838" s="199"/>
    </row>
    <row r="1839" spans="1:5" x14ac:dyDescent="0.35">
      <c r="A1839" s="199"/>
      <c r="B1839" s="199"/>
      <c r="C1839" s="199"/>
      <c r="D1839" s="209"/>
      <c r="E1839" s="199"/>
    </row>
    <row r="1840" spans="1:5" x14ac:dyDescent="0.35">
      <c r="A1840" s="199"/>
      <c r="B1840" s="199"/>
      <c r="C1840" s="199"/>
      <c r="D1840" s="209"/>
      <c r="E1840" s="199"/>
    </row>
    <row r="1841" spans="1:5" x14ac:dyDescent="0.35">
      <c r="A1841" s="199"/>
      <c r="B1841" s="199"/>
      <c r="C1841" s="199"/>
      <c r="D1841" s="209"/>
      <c r="E1841" s="199"/>
    </row>
    <row r="1842" spans="1:5" x14ac:dyDescent="0.35">
      <c r="A1842" s="199"/>
      <c r="B1842" s="199"/>
      <c r="C1842" s="199"/>
      <c r="D1842" s="209"/>
      <c r="E1842" s="199"/>
    </row>
    <row r="1843" spans="1:5" x14ac:dyDescent="0.35">
      <c r="A1843" s="199"/>
      <c r="B1843" s="199"/>
      <c r="C1843" s="199"/>
      <c r="D1843" s="209"/>
      <c r="E1843" s="199"/>
    </row>
    <row r="1844" spans="1:5" x14ac:dyDescent="0.35">
      <c r="A1844" s="199"/>
      <c r="B1844" s="199"/>
      <c r="C1844" s="199"/>
      <c r="D1844" s="209"/>
      <c r="E1844" s="199"/>
    </row>
    <row r="1845" spans="1:5" x14ac:dyDescent="0.35">
      <c r="A1845" s="199"/>
      <c r="B1845" s="199"/>
      <c r="C1845" s="199"/>
      <c r="D1845" s="209"/>
      <c r="E1845" s="199"/>
    </row>
    <row r="1846" spans="1:5" x14ac:dyDescent="0.35">
      <c r="A1846" s="199"/>
      <c r="B1846" s="199"/>
      <c r="C1846" s="199"/>
      <c r="D1846" s="209"/>
      <c r="E1846" s="199"/>
    </row>
    <row r="1847" spans="1:5" x14ac:dyDescent="0.35">
      <c r="A1847" s="199"/>
      <c r="B1847" s="199"/>
      <c r="C1847" s="199"/>
      <c r="D1847" s="209"/>
      <c r="E1847" s="199"/>
    </row>
    <row r="1848" spans="1:5" x14ac:dyDescent="0.35">
      <c r="A1848" s="199"/>
      <c r="B1848" s="199"/>
      <c r="C1848" s="199"/>
      <c r="D1848" s="209"/>
      <c r="E1848" s="199"/>
    </row>
    <row r="1849" spans="1:5" x14ac:dyDescent="0.35">
      <c r="A1849" s="199"/>
      <c r="B1849" s="199"/>
      <c r="C1849" s="199"/>
      <c r="D1849" s="209"/>
      <c r="E1849" s="199"/>
    </row>
    <row r="1850" spans="1:5" x14ac:dyDescent="0.35">
      <c r="A1850" s="199"/>
      <c r="B1850" s="199"/>
      <c r="C1850" s="199"/>
      <c r="D1850" s="209"/>
      <c r="E1850" s="199"/>
    </row>
    <row r="1851" spans="1:5" x14ac:dyDescent="0.35">
      <c r="A1851" s="199"/>
      <c r="B1851" s="199"/>
      <c r="C1851" s="199"/>
      <c r="D1851" s="209"/>
      <c r="E1851" s="199"/>
    </row>
    <row r="1852" spans="1:5" x14ac:dyDescent="0.35">
      <c r="A1852" s="199"/>
      <c r="B1852" s="199"/>
      <c r="C1852" s="199"/>
      <c r="D1852" s="209"/>
      <c r="E1852" s="199"/>
    </row>
    <row r="1853" spans="1:5" x14ac:dyDescent="0.35">
      <c r="A1853" s="199"/>
      <c r="B1853" s="199"/>
      <c r="C1853" s="199"/>
      <c r="D1853" s="209"/>
      <c r="E1853" s="199"/>
    </row>
    <row r="1854" spans="1:5" x14ac:dyDescent="0.35">
      <c r="A1854" s="199"/>
      <c r="B1854" s="199"/>
      <c r="C1854" s="199"/>
      <c r="D1854" s="209"/>
      <c r="E1854" s="199"/>
    </row>
    <row r="1855" spans="1:5" x14ac:dyDescent="0.35">
      <c r="A1855" s="199"/>
      <c r="B1855" s="199"/>
      <c r="C1855" s="199"/>
      <c r="D1855" s="209"/>
      <c r="E1855" s="199"/>
    </row>
    <row r="1856" spans="1:5" x14ac:dyDescent="0.35">
      <c r="A1856" s="199"/>
      <c r="B1856" s="199"/>
      <c r="C1856" s="199"/>
      <c r="D1856" s="209"/>
      <c r="E1856" s="199"/>
    </row>
    <row r="1857" spans="1:5" x14ac:dyDescent="0.35">
      <c r="A1857" s="199"/>
      <c r="B1857" s="199"/>
      <c r="C1857" s="199"/>
      <c r="D1857" s="209"/>
      <c r="E1857" s="199"/>
    </row>
    <row r="1858" spans="1:5" x14ac:dyDescent="0.35">
      <c r="A1858" s="199"/>
      <c r="B1858" s="199"/>
      <c r="C1858" s="199"/>
      <c r="D1858" s="209"/>
      <c r="E1858" s="199"/>
    </row>
    <row r="1859" spans="1:5" x14ac:dyDescent="0.35">
      <c r="A1859" s="199"/>
      <c r="B1859" s="199"/>
      <c r="C1859" s="199"/>
      <c r="D1859" s="209"/>
      <c r="E1859" s="199"/>
    </row>
    <row r="1860" spans="1:5" x14ac:dyDescent="0.35">
      <c r="A1860" s="199"/>
      <c r="B1860" s="199"/>
      <c r="C1860" s="199"/>
      <c r="D1860" s="209"/>
      <c r="E1860" s="199"/>
    </row>
    <row r="1861" spans="1:5" x14ac:dyDescent="0.35">
      <c r="A1861" s="199"/>
      <c r="B1861" s="199"/>
      <c r="C1861" s="199"/>
      <c r="D1861" s="209"/>
      <c r="E1861" s="199"/>
    </row>
    <row r="1862" spans="1:5" x14ac:dyDescent="0.35">
      <c r="A1862" s="199"/>
      <c r="B1862" s="199"/>
      <c r="C1862" s="199"/>
      <c r="D1862" s="209"/>
      <c r="E1862" s="199"/>
    </row>
    <row r="1863" spans="1:5" x14ac:dyDescent="0.35">
      <c r="A1863" s="199"/>
      <c r="B1863" s="199"/>
      <c r="C1863" s="199"/>
      <c r="D1863" s="209"/>
      <c r="E1863" s="199"/>
    </row>
    <row r="1864" spans="1:5" x14ac:dyDescent="0.35">
      <c r="A1864" s="199"/>
      <c r="B1864" s="199"/>
      <c r="C1864" s="199"/>
      <c r="D1864" s="209"/>
      <c r="E1864" s="199"/>
    </row>
    <row r="1865" spans="1:5" x14ac:dyDescent="0.35">
      <c r="A1865" s="199"/>
      <c r="B1865" s="199"/>
      <c r="C1865" s="199"/>
      <c r="D1865" s="209"/>
      <c r="E1865" s="199"/>
    </row>
    <row r="1866" spans="1:5" x14ac:dyDescent="0.35">
      <c r="A1866" s="199"/>
      <c r="B1866" s="199"/>
      <c r="C1866" s="199"/>
      <c r="D1866" s="209"/>
      <c r="E1866" s="199"/>
    </row>
    <row r="1867" spans="1:5" x14ac:dyDescent="0.35">
      <c r="A1867" s="199"/>
      <c r="B1867" s="199"/>
      <c r="C1867" s="199"/>
      <c r="D1867" s="209"/>
      <c r="E1867" s="199"/>
    </row>
    <row r="1868" spans="1:5" x14ac:dyDescent="0.35">
      <c r="A1868" s="199"/>
      <c r="B1868" s="199"/>
      <c r="C1868" s="199"/>
      <c r="D1868" s="209"/>
      <c r="E1868" s="199"/>
    </row>
    <row r="1869" spans="1:5" x14ac:dyDescent="0.35">
      <c r="A1869" s="199"/>
      <c r="B1869" s="199"/>
      <c r="C1869" s="199"/>
      <c r="D1869" s="209"/>
      <c r="E1869" s="199"/>
    </row>
    <row r="1870" spans="1:5" x14ac:dyDescent="0.35">
      <c r="A1870" s="199"/>
      <c r="B1870" s="199"/>
      <c r="C1870" s="199"/>
      <c r="D1870" s="209"/>
      <c r="E1870" s="199"/>
    </row>
    <row r="1871" spans="1:5" x14ac:dyDescent="0.35">
      <c r="A1871" s="199"/>
      <c r="B1871" s="199"/>
      <c r="C1871" s="199"/>
      <c r="D1871" s="209"/>
      <c r="E1871" s="199"/>
    </row>
    <row r="1872" spans="1:5" x14ac:dyDescent="0.35">
      <c r="A1872" s="199"/>
      <c r="B1872" s="199"/>
      <c r="C1872" s="199"/>
      <c r="D1872" s="209"/>
      <c r="E1872" s="199"/>
    </row>
    <row r="1873" spans="1:5" x14ac:dyDescent="0.35">
      <c r="A1873" s="199"/>
      <c r="B1873" s="199"/>
      <c r="C1873" s="199"/>
      <c r="D1873" s="209"/>
      <c r="E1873" s="199"/>
    </row>
    <row r="1874" spans="1:5" x14ac:dyDescent="0.35">
      <c r="A1874" s="199"/>
      <c r="B1874" s="199"/>
      <c r="C1874" s="199"/>
      <c r="D1874" s="209"/>
      <c r="E1874" s="199"/>
    </row>
    <row r="1875" spans="1:5" x14ac:dyDescent="0.35">
      <c r="A1875" s="199"/>
      <c r="B1875" s="199"/>
      <c r="C1875" s="199"/>
      <c r="D1875" s="209"/>
      <c r="E1875" s="199"/>
    </row>
    <row r="1876" spans="1:5" x14ac:dyDescent="0.35">
      <c r="A1876" s="199"/>
      <c r="B1876" s="199"/>
      <c r="C1876" s="199"/>
      <c r="D1876" s="209"/>
      <c r="E1876" s="199"/>
    </row>
    <row r="1877" spans="1:5" x14ac:dyDescent="0.35">
      <c r="A1877" s="199"/>
      <c r="B1877" s="199"/>
      <c r="C1877" s="199"/>
      <c r="D1877" s="209"/>
      <c r="E1877" s="199"/>
    </row>
    <row r="1878" spans="1:5" x14ac:dyDescent="0.35">
      <c r="A1878" s="199"/>
      <c r="B1878" s="199"/>
      <c r="C1878" s="199"/>
      <c r="D1878" s="209"/>
      <c r="E1878" s="199"/>
    </row>
    <row r="1879" spans="1:5" x14ac:dyDescent="0.35">
      <c r="A1879" s="199"/>
      <c r="B1879" s="199"/>
      <c r="C1879" s="199"/>
      <c r="D1879" s="209"/>
      <c r="E1879" s="199"/>
    </row>
    <row r="1880" spans="1:5" x14ac:dyDescent="0.35">
      <c r="A1880" s="199"/>
      <c r="B1880" s="199"/>
      <c r="C1880" s="199"/>
      <c r="D1880" s="209"/>
      <c r="E1880" s="199"/>
    </row>
    <row r="1881" spans="1:5" x14ac:dyDescent="0.35">
      <c r="A1881" s="199"/>
      <c r="B1881" s="199"/>
      <c r="C1881" s="199"/>
      <c r="D1881" s="209"/>
      <c r="E1881" s="199"/>
    </row>
    <row r="1882" spans="1:5" x14ac:dyDescent="0.35">
      <c r="A1882" s="199"/>
      <c r="B1882" s="199"/>
      <c r="C1882" s="199"/>
      <c r="D1882" s="209"/>
      <c r="E1882" s="199"/>
    </row>
    <row r="1883" spans="1:5" x14ac:dyDescent="0.35">
      <c r="A1883" s="199"/>
      <c r="B1883" s="199"/>
      <c r="C1883" s="199"/>
      <c r="D1883" s="209"/>
      <c r="E1883" s="199"/>
    </row>
    <row r="1884" spans="1:5" x14ac:dyDescent="0.35">
      <c r="A1884" s="199"/>
      <c r="B1884" s="199"/>
      <c r="C1884" s="199"/>
      <c r="D1884" s="209"/>
      <c r="E1884" s="199"/>
    </row>
    <row r="1885" spans="1:5" x14ac:dyDescent="0.35">
      <c r="A1885" s="199"/>
      <c r="B1885" s="199"/>
      <c r="C1885" s="199"/>
      <c r="D1885" s="209"/>
      <c r="E1885" s="199"/>
    </row>
    <row r="1886" spans="1:5" x14ac:dyDescent="0.35">
      <c r="A1886" s="199"/>
      <c r="B1886" s="199"/>
      <c r="C1886" s="199"/>
      <c r="D1886" s="209"/>
      <c r="E1886" s="199"/>
    </row>
    <row r="1887" spans="1:5" x14ac:dyDescent="0.35">
      <c r="A1887" s="199"/>
      <c r="B1887" s="199"/>
      <c r="C1887" s="199"/>
      <c r="D1887" s="209"/>
      <c r="E1887" s="199"/>
    </row>
    <row r="1888" spans="1:5" x14ac:dyDescent="0.35">
      <c r="A1888" s="199"/>
      <c r="B1888" s="199"/>
      <c r="C1888" s="199"/>
      <c r="D1888" s="209"/>
      <c r="E1888" s="199"/>
    </row>
    <row r="1889" spans="1:5" x14ac:dyDescent="0.35">
      <c r="A1889" s="199"/>
      <c r="B1889" s="199"/>
      <c r="C1889" s="199"/>
      <c r="D1889" s="209"/>
      <c r="E1889" s="199"/>
    </row>
    <row r="1890" spans="1:5" x14ac:dyDescent="0.35">
      <c r="A1890" s="199"/>
      <c r="B1890" s="199"/>
      <c r="C1890" s="199"/>
      <c r="D1890" s="209"/>
      <c r="E1890" s="199"/>
    </row>
    <row r="1891" spans="1:5" x14ac:dyDescent="0.35">
      <c r="A1891" s="199"/>
      <c r="B1891" s="199"/>
      <c r="C1891" s="199"/>
      <c r="D1891" s="209"/>
      <c r="E1891" s="199"/>
    </row>
    <row r="1892" spans="1:5" x14ac:dyDescent="0.35">
      <c r="A1892" s="199"/>
      <c r="B1892" s="199"/>
      <c r="C1892" s="199"/>
      <c r="D1892" s="209"/>
      <c r="E1892" s="199"/>
    </row>
    <row r="1893" spans="1:5" x14ac:dyDescent="0.35">
      <c r="A1893" s="199"/>
      <c r="B1893" s="199"/>
      <c r="C1893" s="199"/>
      <c r="D1893" s="209"/>
      <c r="E1893" s="199"/>
    </row>
    <row r="1894" spans="1:5" x14ac:dyDescent="0.35">
      <c r="A1894" s="199"/>
      <c r="B1894" s="199"/>
      <c r="C1894" s="199"/>
      <c r="D1894" s="209"/>
      <c r="E1894" s="199"/>
    </row>
    <row r="1895" spans="1:5" x14ac:dyDescent="0.35">
      <c r="A1895" s="199"/>
      <c r="B1895" s="199"/>
      <c r="C1895" s="199"/>
      <c r="D1895" s="209"/>
      <c r="E1895" s="199"/>
    </row>
    <row r="1896" spans="1:5" x14ac:dyDescent="0.35">
      <c r="A1896" s="199"/>
      <c r="B1896" s="199"/>
      <c r="C1896" s="199"/>
      <c r="D1896" s="209"/>
      <c r="E1896" s="199"/>
    </row>
    <row r="1897" spans="1:5" x14ac:dyDescent="0.35">
      <c r="A1897" s="199"/>
      <c r="B1897" s="199"/>
      <c r="C1897" s="199"/>
      <c r="D1897" s="209"/>
      <c r="E1897" s="199"/>
    </row>
    <row r="1898" spans="1:5" x14ac:dyDescent="0.35">
      <c r="A1898" s="199"/>
      <c r="B1898" s="199"/>
      <c r="C1898" s="199"/>
      <c r="D1898" s="209"/>
      <c r="E1898" s="199"/>
    </row>
    <row r="1899" spans="1:5" x14ac:dyDescent="0.35">
      <c r="A1899" s="199"/>
      <c r="B1899" s="199"/>
      <c r="C1899" s="199"/>
      <c r="D1899" s="209"/>
      <c r="E1899" s="199"/>
    </row>
    <row r="1900" spans="1:5" x14ac:dyDescent="0.35">
      <c r="A1900" s="199"/>
      <c r="B1900" s="199"/>
      <c r="C1900" s="199"/>
      <c r="D1900" s="209"/>
      <c r="E1900" s="199"/>
    </row>
    <row r="1901" spans="1:5" x14ac:dyDescent="0.35">
      <c r="A1901" s="199"/>
      <c r="B1901" s="199"/>
      <c r="C1901" s="199"/>
      <c r="D1901" s="209"/>
      <c r="E1901" s="199"/>
    </row>
    <row r="1902" spans="1:5" x14ac:dyDescent="0.35">
      <c r="A1902" s="199"/>
      <c r="B1902" s="199"/>
      <c r="C1902" s="199"/>
      <c r="D1902" s="209"/>
      <c r="E1902" s="199"/>
    </row>
    <row r="1903" spans="1:5" x14ac:dyDescent="0.35">
      <c r="A1903" s="199"/>
      <c r="B1903" s="199"/>
      <c r="C1903" s="199"/>
      <c r="D1903" s="209"/>
      <c r="E1903" s="199"/>
    </row>
    <row r="1904" spans="1:5" x14ac:dyDescent="0.35">
      <c r="A1904" s="199"/>
      <c r="B1904" s="199"/>
      <c r="C1904" s="199"/>
      <c r="D1904" s="209"/>
      <c r="E1904" s="199"/>
    </row>
    <row r="1905" spans="1:5" x14ac:dyDescent="0.35">
      <c r="A1905" s="199"/>
      <c r="B1905" s="199"/>
      <c r="C1905" s="199"/>
      <c r="D1905" s="209"/>
      <c r="E1905" s="199"/>
    </row>
    <row r="1906" spans="1:5" x14ac:dyDescent="0.35">
      <c r="A1906" s="199"/>
      <c r="B1906" s="199"/>
      <c r="C1906" s="199"/>
      <c r="D1906" s="209"/>
      <c r="E1906" s="199"/>
    </row>
    <row r="1907" spans="1:5" x14ac:dyDescent="0.35">
      <c r="A1907" s="199"/>
      <c r="B1907" s="199"/>
      <c r="C1907" s="199"/>
      <c r="D1907" s="209"/>
      <c r="E1907" s="199"/>
    </row>
    <row r="1908" spans="1:5" x14ac:dyDescent="0.35">
      <c r="A1908" s="199"/>
      <c r="B1908" s="199"/>
      <c r="C1908" s="199"/>
      <c r="D1908" s="209"/>
      <c r="E1908" s="199"/>
    </row>
    <row r="1909" spans="1:5" x14ac:dyDescent="0.35">
      <c r="A1909" s="199"/>
      <c r="B1909" s="199"/>
      <c r="C1909" s="199"/>
      <c r="D1909" s="209"/>
      <c r="E1909" s="199"/>
    </row>
    <row r="1910" spans="1:5" x14ac:dyDescent="0.35">
      <c r="A1910" s="199"/>
      <c r="B1910" s="199"/>
      <c r="C1910" s="199"/>
      <c r="D1910" s="209"/>
      <c r="E1910" s="199"/>
    </row>
    <row r="1911" spans="1:5" x14ac:dyDescent="0.35">
      <c r="A1911" s="199"/>
      <c r="B1911" s="199"/>
      <c r="C1911" s="199"/>
      <c r="D1911" s="209"/>
      <c r="E1911" s="199"/>
    </row>
    <row r="1912" spans="1:5" x14ac:dyDescent="0.35">
      <c r="A1912" s="199"/>
      <c r="B1912" s="199"/>
      <c r="C1912" s="199"/>
      <c r="D1912" s="209"/>
      <c r="E1912" s="199"/>
    </row>
    <row r="1913" spans="1:5" x14ac:dyDescent="0.35">
      <c r="A1913" s="199"/>
      <c r="B1913" s="199"/>
      <c r="C1913" s="199"/>
      <c r="D1913" s="209"/>
      <c r="E1913" s="199"/>
    </row>
    <row r="1914" spans="1:5" x14ac:dyDescent="0.35">
      <c r="A1914" s="199"/>
      <c r="B1914" s="199"/>
      <c r="C1914" s="199"/>
      <c r="D1914" s="209"/>
      <c r="E1914" s="199"/>
    </row>
    <row r="1915" spans="1:5" x14ac:dyDescent="0.35">
      <c r="A1915" s="199"/>
      <c r="B1915" s="199"/>
      <c r="C1915" s="199"/>
      <c r="D1915" s="209"/>
      <c r="E1915" s="199"/>
    </row>
    <row r="1916" spans="1:5" x14ac:dyDescent="0.35">
      <c r="A1916" s="199"/>
      <c r="B1916" s="199"/>
      <c r="C1916" s="199"/>
      <c r="D1916" s="209"/>
      <c r="E1916" s="199"/>
    </row>
    <row r="1917" spans="1:5" x14ac:dyDescent="0.35">
      <c r="A1917" s="199"/>
      <c r="B1917" s="199"/>
      <c r="C1917" s="199"/>
      <c r="D1917" s="209"/>
      <c r="E1917" s="199"/>
    </row>
    <row r="1918" spans="1:5" x14ac:dyDescent="0.35">
      <c r="A1918" s="199"/>
      <c r="B1918" s="199"/>
      <c r="C1918" s="199"/>
      <c r="D1918" s="209"/>
      <c r="E1918" s="199"/>
    </row>
    <row r="1919" spans="1:5" x14ac:dyDescent="0.35">
      <c r="A1919" s="199"/>
      <c r="B1919" s="199"/>
      <c r="C1919" s="199"/>
      <c r="D1919" s="209"/>
      <c r="E1919" s="199"/>
    </row>
    <row r="1920" spans="1:5" x14ac:dyDescent="0.35">
      <c r="A1920" s="199"/>
      <c r="B1920" s="199"/>
      <c r="C1920" s="199"/>
      <c r="D1920" s="209"/>
      <c r="E1920" s="199"/>
    </row>
    <row r="1921" spans="1:5" x14ac:dyDescent="0.35">
      <c r="A1921" s="199"/>
      <c r="B1921" s="199"/>
      <c r="C1921" s="199"/>
      <c r="D1921" s="209"/>
      <c r="E1921" s="199"/>
    </row>
    <row r="1922" spans="1:5" x14ac:dyDescent="0.35">
      <c r="A1922" s="199"/>
      <c r="B1922" s="199"/>
      <c r="C1922" s="199"/>
      <c r="D1922" s="209"/>
      <c r="E1922" s="199"/>
    </row>
    <row r="1923" spans="1:5" x14ac:dyDescent="0.35">
      <c r="A1923" s="199"/>
      <c r="B1923" s="199"/>
      <c r="C1923" s="199"/>
      <c r="D1923" s="209"/>
      <c r="E1923" s="199"/>
    </row>
    <row r="1924" spans="1:5" x14ac:dyDescent="0.35">
      <c r="A1924" s="199"/>
      <c r="B1924" s="199"/>
      <c r="C1924" s="199"/>
      <c r="D1924" s="209"/>
      <c r="E1924" s="199"/>
    </row>
    <row r="1925" spans="1:5" x14ac:dyDescent="0.35">
      <c r="A1925" s="199"/>
      <c r="B1925" s="199"/>
      <c r="C1925" s="199"/>
      <c r="D1925" s="209"/>
      <c r="E1925" s="199"/>
    </row>
    <row r="1926" spans="1:5" x14ac:dyDescent="0.35">
      <c r="A1926" s="199"/>
      <c r="B1926" s="199"/>
      <c r="C1926" s="199"/>
      <c r="D1926" s="209"/>
      <c r="E1926" s="199"/>
    </row>
    <row r="1927" spans="1:5" x14ac:dyDescent="0.35">
      <c r="A1927" s="199"/>
      <c r="B1927" s="199"/>
      <c r="C1927" s="199"/>
      <c r="D1927" s="209"/>
      <c r="E1927" s="199"/>
    </row>
    <row r="1928" spans="1:5" x14ac:dyDescent="0.35">
      <c r="A1928" s="199"/>
      <c r="B1928" s="199"/>
      <c r="C1928" s="199"/>
      <c r="D1928" s="209"/>
      <c r="E1928" s="199"/>
    </row>
    <row r="1929" spans="1:5" x14ac:dyDescent="0.35">
      <c r="A1929" s="199"/>
      <c r="B1929" s="199"/>
      <c r="C1929" s="199"/>
      <c r="D1929" s="209"/>
      <c r="E1929" s="199"/>
    </row>
    <row r="1930" spans="1:5" x14ac:dyDescent="0.35">
      <c r="A1930" s="199"/>
      <c r="B1930" s="199"/>
      <c r="C1930" s="199"/>
      <c r="D1930" s="209"/>
      <c r="E1930" s="199"/>
    </row>
    <row r="1931" spans="1:5" x14ac:dyDescent="0.35">
      <c r="A1931" s="199"/>
      <c r="B1931" s="199"/>
      <c r="C1931" s="199"/>
      <c r="D1931" s="209"/>
      <c r="E1931" s="199"/>
    </row>
    <row r="1932" spans="1:5" x14ac:dyDescent="0.35">
      <c r="A1932" s="199"/>
      <c r="B1932" s="199"/>
      <c r="C1932" s="199"/>
      <c r="D1932" s="209"/>
      <c r="E1932" s="199"/>
    </row>
    <row r="1933" spans="1:5" x14ac:dyDescent="0.35">
      <c r="A1933" s="199"/>
      <c r="B1933" s="199"/>
      <c r="C1933" s="199"/>
      <c r="D1933" s="209"/>
      <c r="E1933" s="199"/>
    </row>
    <row r="1934" spans="1:5" x14ac:dyDescent="0.35">
      <c r="A1934" s="199"/>
      <c r="B1934" s="199"/>
      <c r="C1934" s="199"/>
      <c r="D1934" s="209"/>
      <c r="E1934" s="199"/>
    </row>
    <row r="1935" spans="1:5" x14ac:dyDescent="0.35">
      <c r="A1935" s="199"/>
      <c r="B1935" s="199"/>
      <c r="C1935" s="199"/>
      <c r="D1935" s="209"/>
      <c r="E1935" s="199"/>
    </row>
    <row r="1936" spans="1:5" x14ac:dyDescent="0.35">
      <c r="A1936" s="199"/>
      <c r="B1936" s="199"/>
      <c r="C1936" s="199"/>
      <c r="D1936" s="209"/>
      <c r="E1936" s="199"/>
    </row>
    <row r="1937" spans="1:5" x14ac:dyDescent="0.35">
      <c r="A1937" s="199"/>
      <c r="B1937" s="199"/>
      <c r="C1937" s="199"/>
      <c r="D1937" s="209"/>
      <c r="E1937" s="199"/>
    </row>
    <row r="1938" spans="1:5" x14ac:dyDescent="0.35">
      <c r="A1938" s="199"/>
      <c r="B1938" s="199"/>
      <c r="C1938" s="199"/>
      <c r="D1938" s="209"/>
      <c r="E1938" s="199"/>
    </row>
    <row r="1939" spans="1:5" x14ac:dyDescent="0.35">
      <c r="A1939" s="199"/>
      <c r="B1939" s="199"/>
      <c r="C1939" s="199"/>
      <c r="D1939" s="209"/>
      <c r="E1939" s="199"/>
    </row>
    <row r="1940" spans="1:5" x14ac:dyDescent="0.35">
      <c r="A1940" s="199"/>
      <c r="B1940" s="199"/>
      <c r="C1940" s="199"/>
      <c r="D1940" s="209"/>
      <c r="E1940" s="199"/>
    </row>
    <row r="1941" spans="1:5" x14ac:dyDescent="0.35">
      <c r="A1941" s="199"/>
      <c r="B1941" s="199"/>
      <c r="C1941" s="199"/>
      <c r="D1941" s="209"/>
      <c r="E1941" s="199"/>
    </row>
    <row r="1942" spans="1:5" x14ac:dyDescent="0.35">
      <c r="A1942" s="199"/>
      <c r="B1942" s="199"/>
      <c r="C1942" s="199"/>
      <c r="D1942" s="209"/>
      <c r="E1942" s="199"/>
    </row>
    <row r="1943" spans="1:5" x14ac:dyDescent="0.35">
      <c r="A1943" s="199"/>
      <c r="B1943" s="199"/>
      <c r="C1943" s="199"/>
      <c r="D1943" s="209"/>
      <c r="E1943" s="199"/>
    </row>
    <row r="1944" spans="1:5" x14ac:dyDescent="0.35">
      <c r="A1944" s="199"/>
      <c r="B1944" s="199"/>
      <c r="C1944" s="199"/>
      <c r="D1944" s="209"/>
      <c r="E1944" s="199"/>
    </row>
    <row r="1945" spans="1:5" x14ac:dyDescent="0.35">
      <c r="A1945" s="199"/>
      <c r="B1945" s="199"/>
      <c r="C1945" s="199"/>
      <c r="D1945" s="209"/>
      <c r="E1945" s="199"/>
    </row>
    <row r="1946" spans="1:5" x14ac:dyDescent="0.35">
      <c r="A1946" s="199"/>
      <c r="B1946" s="199"/>
      <c r="C1946" s="199"/>
      <c r="D1946" s="209"/>
      <c r="E1946" s="199"/>
    </row>
    <row r="1947" spans="1:5" x14ac:dyDescent="0.35">
      <c r="A1947" s="199"/>
      <c r="B1947" s="199"/>
      <c r="C1947" s="199"/>
      <c r="D1947" s="209"/>
      <c r="E1947" s="199"/>
    </row>
    <row r="1948" spans="1:5" x14ac:dyDescent="0.35">
      <c r="A1948" s="199"/>
      <c r="B1948" s="199"/>
      <c r="C1948" s="199"/>
      <c r="D1948" s="209"/>
      <c r="E1948" s="199"/>
    </row>
    <row r="1949" spans="1:5" x14ac:dyDescent="0.35">
      <c r="A1949" s="199"/>
      <c r="B1949" s="199"/>
      <c r="C1949" s="199"/>
      <c r="D1949" s="209"/>
      <c r="E1949" s="199"/>
    </row>
    <row r="1950" spans="1:5" x14ac:dyDescent="0.35">
      <c r="A1950" s="199"/>
      <c r="B1950" s="199"/>
      <c r="C1950" s="199"/>
      <c r="D1950" s="209"/>
      <c r="E1950" s="199"/>
    </row>
    <row r="1951" spans="1:5" x14ac:dyDescent="0.35">
      <c r="A1951" s="199"/>
      <c r="B1951" s="199"/>
      <c r="C1951" s="199"/>
      <c r="D1951" s="209"/>
      <c r="E1951" s="199"/>
    </row>
    <row r="1952" spans="1:5" x14ac:dyDescent="0.35">
      <c r="A1952" s="199"/>
      <c r="B1952" s="199"/>
      <c r="C1952" s="199"/>
      <c r="D1952" s="209"/>
      <c r="E1952" s="199"/>
    </row>
    <row r="1953" spans="1:5" x14ac:dyDescent="0.35">
      <c r="A1953" s="199"/>
      <c r="B1953" s="199"/>
      <c r="C1953" s="199"/>
      <c r="D1953" s="209"/>
      <c r="E1953" s="199"/>
    </row>
    <row r="1954" spans="1:5" x14ac:dyDescent="0.35">
      <c r="A1954" s="199"/>
      <c r="B1954" s="199"/>
      <c r="C1954" s="199"/>
      <c r="D1954" s="209"/>
      <c r="E1954" s="199"/>
    </row>
    <row r="1955" spans="1:5" x14ac:dyDescent="0.35">
      <c r="A1955" s="199"/>
      <c r="B1955" s="199"/>
      <c r="C1955" s="199"/>
      <c r="D1955" s="209"/>
      <c r="E1955" s="199"/>
    </row>
    <row r="1956" spans="1:5" x14ac:dyDescent="0.35">
      <c r="A1956" s="199"/>
      <c r="B1956" s="199"/>
      <c r="C1956" s="199"/>
      <c r="D1956" s="209"/>
      <c r="E1956" s="199"/>
    </row>
    <row r="1957" spans="1:5" x14ac:dyDescent="0.35">
      <c r="A1957" s="199"/>
      <c r="B1957" s="199"/>
      <c r="C1957" s="199"/>
      <c r="D1957" s="209"/>
      <c r="E1957" s="199"/>
    </row>
    <row r="1958" spans="1:5" x14ac:dyDescent="0.35">
      <c r="A1958" s="199"/>
      <c r="B1958" s="199"/>
      <c r="C1958" s="199"/>
      <c r="D1958" s="209"/>
      <c r="E1958" s="199"/>
    </row>
    <row r="1959" spans="1:5" x14ac:dyDescent="0.35">
      <c r="A1959" s="199"/>
      <c r="B1959" s="199"/>
      <c r="C1959" s="199"/>
      <c r="D1959" s="209"/>
      <c r="E1959" s="199"/>
    </row>
    <row r="1960" spans="1:5" x14ac:dyDescent="0.35">
      <c r="A1960" s="199"/>
      <c r="B1960" s="199"/>
      <c r="C1960" s="199"/>
      <c r="D1960" s="209"/>
      <c r="E1960" s="199"/>
    </row>
    <row r="1961" spans="1:5" x14ac:dyDescent="0.35">
      <c r="A1961" s="199"/>
      <c r="B1961" s="199"/>
      <c r="C1961" s="199"/>
      <c r="D1961" s="209"/>
      <c r="E1961" s="199"/>
    </row>
    <row r="1962" spans="1:5" x14ac:dyDescent="0.35">
      <c r="A1962" s="199"/>
      <c r="B1962" s="199"/>
      <c r="C1962" s="199"/>
      <c r="D1962" s="209"/>
      <c r="E1962" s="199"/>
    </row>
    <row r="1963" spans="1:5" x14ac:dyDescent="0.35">
      <c r="A1963" s="199"/>
      <c r="B1963" s="199"/>
      <c r="C1963" s="199"/>
      <c r="D1963" s="209"/>
      <c r="E1963" s="199"/>
    </row>
    <row r="1964" spans="1:5" x14ac:dyDescent="0.35">
      <c r="A1964" s="199"/>
      <c r="B1964" s="199"/>
      <c r="C1964" s="199"/>
      <c r="D1964" s="209"/>
      <c r="E1964" s="199"/>
    </row>
    <row r="1965" spans="1:5" x14ac:dyDescent="0.35">
      <c r="A1965" s="199"/>
      <c r="B1965" s="199"/>
      <c r="C1965" s="199"/>
      <c r="D1965" s="209"/>
      <c r="E1965" s="199"/>
    </row>
    <row r="1966" spans="1:5" x14ac:dyDescent="0.35">
      <c r="A1966" s="199"/>
      <c r="B1966" s="199"/>
      <c r="C1966" s="199"/>
      <c r="D1966" s="209"/>
      <c r="E1966" s="199"/>
    </row>
    <row r="1967" spans="1:5" x14ac:dyDescent="0.35">
      <c r="A1967" s="199"/>
      <c r="B1967" s="199"/>
      <c r="C1967" s="199"/>
      <c r="D1967" s="209"/>
      <c r="E1967" s="199"/>
    </row>
    <row r="1968" spans="1:5" x14ac:dyDescent="0.35">
      <c r="A1968" s="199"/>
      <c r="B1968" s="199"/>
      <c r="C1968" s="199"/>
      <c r="D1968" s="209"/>
      <c r="E1968" s="199"/>
    </row>
    <row r="1969" spans="1:5" x14ac:dyDescent="0.35">
      <c r="A1969" s="199"/>
      <c r="B1969" s="199"/>
      <c r="C1969" s="199"/>
      <c r="D1969" s="209"/>
      <c r="E1969" s="199"/>
    </row>
    <row r="1970" spans="1:5" x14ac:dyDescent="0.35">
      <c r="A1970" s="199"/>
      <c r="B1970" s="199"/>
      <c r="C1970" s="199"/>
      <c r="D1970" s="209"/>
      <c r="E1970" s="199"/>
    </row>
    <row r="1971" spans="1:5" x14ac:dyDescent="0.35">
      <c r="A1971" s="199"/>
      <c r="B1971" s="199"/>
      <c r="C1971" s="199"/>
      <c r="D1971" s="209"/>
      <c r="E1971" s="199"/>
    </row>
    <row r="1972" spans="1:5" x14ac:dyDescent="0.35">
      <c r="A1972" s="199"/>
      <c r="B1972" s="199"/>
      <c r="C1972" s="199"/>
      <c r="D1972" s="209"/>
      <c r="E1972" s="199"/>
    </row>
    <row r="1973" spans="1:5" x14ac:dyDescent="0.35">
      <c r="A1973" s="199"/>
      <c r="B1973" s="199"/>
      <c r="C1973" s="199"/>
      <c r="D1973" s="209"/>
      <c r="E1973" s="199"/>
    </row>
    <row r="1974" spans="1:5" x14ac:dyDescent="0.35">
      <c r="A1974" s="199"/>
      <c r="B1974" s="199"/>
      <c r="C1974" s="199"/>
      <c r="D1974" s="209"/>
      <c r="E1974" s="199"/>
    </row>
    <row r="1975" spans="1:5" x14ac:dyDescent="0.35">
      <c r="A1975" s="199"/>
      <c r="B1975" s="199"/>
      <c r="C1975" s="199"/>
      <c r="D1975" s="209"/>
      <c r="E1975" s="199"/>
    </row>
    <row r="1976" spans="1:5" x14ac:dyDescent="0.35">
      <c r="A1976" s="199"/>
      <c r="B1976" s="199"/>
      <c r="C1976" s="199"/>
      <c r="D1976" s="209"/>
      <c r="E1976" s="199"/>
    </row>
    <row r="1977" spans="1:5" x14ac:dyDescent="0.35">
      <c r="A1977" s="199"/>
      <c r="B1977" s="199"/>
      <c r="C1977" s="199"/>
      <c r="D1977" s="209"/>
      <c r="E1977" s="199"/>
    </row>
    <row r="1978" spans="1:5" x14ac:dyDescent="0.35">
      <c r="A1978" s="199"/>
      <c r="B1978" s="199"/>
      <c r="C1978" s="199"/>
      <c r="D1978" s="209"/>
      <c r="E1978" s="199"/>
    </row>
    <row r="1979" spans="1:5" x14ac:dyDescent="0.35">
      <c r="A1979" s="199"/>
      <c r="B1979" s="199"/>
      <c r="C1979" s="199"/>
      <c r="D1979" s="209"/>
      <c r="E1979" s="199"/>
    </row>
    <row r="1980" spans="1:5" x14ac:dyDescent="0.35">
      <c r="A1980" s="199"/>
      <c r="B1980" s="199"/>
      <c r="C1980" s="199"/>
      <c r="D1980" s="209"/>
      <c r="E1980" s="199"/>
    </row>
    <row r="1981" spans="1:5" x14ac:dyDescent="0.35">
      <c r="A1981" s="199"/>
      <c r="B1981" s="199"/>
      <c r="C1981" s="199"/>
      <c r="D1981" s="209"/>
      <c r="E1981" s="199"/>
    </row>
    <row r="1982" spans="1:5" x14ac:dyDescent="0.35">
      <c r="A1982" s="199"/>
      <c r="B1982" s="199"/>
      <c r="C1982" s="199"/>
      <c r="D1982" s="209"/>
      <c r="E1982" s="199"/>
    </row>
    <row r="1983" spans="1:5" x14ac:dyDescent="0.35">
      <c r="A1983" s="199"/>
      <c r="B1983" s="199"/>
      <c r="C1983" s="199"/>
      <c r="D1983" s="209"/>
      <c r="E1983" s="199"/>
    </row>
    <row r="1984" spans="1:5" x14ac:dyDescent="0.35">
      <c r="A1984" s="199"/>
      <c r="B1984" s="199"/>
      <c r="C1984" s="199"/>
      <c r="D1984" s="209"/>
      <c r="E1984" s="199"/>
    </row>
    <row r="1985" spans="1:5" x14ac:dyDescent="0.35">
      <c r="A1985" s="199"/>
      <c r="B1985" s="199"/>
      <c r="C1985" s="199"/>
      <c r="D1985" s="209"/>
      <c r="E1985" s="199"/>
    </row>
    <row r="1986" spans="1:5" x14ac:dyDescent="0.35">
      <c r="A1986" s="199"/>
      <c r="B1986" s="199"/>
      <c r="C1986" s="199"/>
      <c r="D1986" s="209"/>
      <c r="E1986" s="199"/>
    </row>
    <row r="1987" spans="1:5" x14ac:dyDescent="0.35">
      <c r="A1987" s="199"/>
      <c r="B1987" s="199"/>
      <c r="C1987" s="199"/>
      <c r="D1987" s="209"/>
      <c r="E1987" s="199"/>
    </row>
    <row r="1988" spans="1:5" x14ac:dyDescent="0.35">
      <c r="A1988" s="199"/>
      <c r="B1988" s="199"/>
      <c r="C1988" s="199"/>
      <c r="D1988" s="209"/>
      <c r="E1988" s="199"/>
    </row>
    <row r="1989" spans="1:5" x14ac:dyDescent="0.35">
      <c r="A1989" s="199"/>
      <c r="B1989" s="199"/>
      <c r="C1989" s="199"/>
      <c r="D1989" s="209"/>
      <c r="E1989" s="199"/>
    </row>
    <row r="1990" spans="1:5" x14ac:dyDescent="0.35">
      <c r="A1990" s="199"/>
      <c r="B1990" s="199"/>
      <c r="C1990" s="199"/>
      <c r="D1990" s="209"/>
      <c r="E1990" s="199"/>
    </row>
    <row r="1991" spans="1:5" x14ac:dyDescent="0.35">
      <c r="A1991" s="199"/>
      <c r="B1991" s="199"/>
      <c r="C1991" s="199"/>
      <c r="D1991" s="209"/>
      <c r="E1991" s="199"/>
    </row>
    <row r="1992" spans="1:5" x14ac:dyDescent="0.35">
      <c r="A1992" s="199"/>
      <c r="B1992" s="199"/>
      <c r="C1992" s="199"/>
      <c r="D1992" s="209"/>
      <c r="E1992" s="199"/>
    </row>
    <row r="1993" spans="1:5" x14ac:dyDescent="0.35">
      <c r="A1993" s="199"/>
      <c r="B1993" s="199"/>
      <c r="C1993" s="199"/>
      <c r="D1993" s="209"/>
      <c r="E1993" s="199"/>
    </row>
    <row r="1994" spans="1:5" x14ac:dyDescent="0.35">
      <c r="A1994" s="199"/>
      <c r="B1994" s="199"/>
      <c r="C1994" s="199"/>
      <c r="D1994" s="209"/>
      <c r="E1994" s="199"/>
    </row>
    <row r="1995" spans="1:5" x14ac:dyDescent="0.35">
      <c r="A1995" s="199"/>
      <c r="B1995" s="199"/>
      <c r="C1995" s="199"/>
      <c r="D1995" s="209"/>
      <c r="E1995" s="199"/>
    </row>
    <row r="1996" spans="1:5" x14ac:dyDescent="0.35">
      <c r="A1996" s="199"/>
      <c r="B1996" s="199"/>
      <c r="C1996" s="199"/>
      <c r="D1996" s="209"/>
      <c r="E1996" s="199"/>
    </row>
    <row r="1997" spans="1:5" x14ac:dyDescent="0.35">
      <c r="A1997" s="199"/>
      <c r="B1997" s="199"/>
      <c r="C1997" s="199"/>
      <c r="D1997" s="209"/>
      <c r="E1997" s="199"/>
    </row>
    <row r="1998" spans="1:5" x14ac:dyDescent="0.35">
      <c r="A1998" s="199"/>
      <c r="B1998" s="199"/>
      <c r="C1998" s="199"/>
      <c r="D1998" s="209"/>
      <c r="E1998" s="199"/>
    </row>
    <row r="1999" spans="1:5" x14ac:dyDescent="0.35">
      <c r="A1999" s="199"/>
      <c r="B1999" s="199"/>
      <c r="C1999" s="199"/>
      <c r="D1999" s="209"/>
      <c r="E1999" s="199"/>
    </row>
    <row r="2000" spans="1:5" x14ac:dyDescent="0.35">
      <c r="A2000" s="199"/>
      <c r="B2000" s="199"/>
      <c r="C2000" s="199"/>
      <c r="D2000" s="209"/>
      <c r="E2000" s="199"/>
    </row>
    <row r="2001" spans="1:5" x14ac:dyDescent="0.35">
      <c r="A2001" s="199"/>
      <c r="B2001" s="199"/>
      <c r="C2001" s="199"/>
      <c r="D2001" s="209"/>
      <c r="E2001" s="199"/>
    </row>
    <row r="2002" spans="1:5" x14ac:dyDescent="0.35">
      <c r="A2002" s="199"/>
      <c r="B2002" s="199"/>
      <c r="C2002" s="199"/>
      <c r="D2002" s="209"/>
      <c r="E2002" s="199"/>
    </row>
    <row r="2003" spans="1:5" x14ac:dyDescent="0.35">
      <c r="A2003" s="199"/>
      <c r="B2003" s="199"/>
      <c r="C2003" s="199"/>
      <c r="D2003" s="209"/>
      <c r="E2003" s="199"/>
    </row>
    <row r="2004" spans="1:5" x14ac:dyDescent="0.35">
      <c r="A2004" s="199"/>
      <c r="B2004" s="199"/>
      <c r="C2004" s="199"/>
      <c r="D2004" s="209"/>
      <c r="E2004" s="199"/>
    </row>
    <row r="2005" spans="1:5" x14ac:dyDescent="0.35">
      <c r="A2005" s="199"/>
      <c r="B2005" s="199"/>
      <c r="C2005" s="199"/>
      <c r="D2005" s="209"/>
      <c r="E2005" s="199"/>
    </row>
    <row r="2006" spans="1:5" x14ac:dyDescent="0.35">
      <c r="A2006" s="199"/>
      <c r="B2006" s="199"/>
      <c r="C2006" s="199"/>
      <c r="D2006" s="209"/>
      <c r="E2006" s="199"/>
    </row>
    <row r="2007" spans="1:5" x14ac:dyDescent="0.35">
      <c r="A2007" s="199"/>
      <c r="B2007" s="199"/>
      <c r="C2007" s="199"/>
      <c r="D2007" s="209"/>
      <c r="E2007" s="199"/>
    </row>
    <row r="2008" spans="1:5" x14ac:dyDescent="0.35">
      <c r="A2008" s="199"/>
      <c r="B2008" s="199"/>
      <c r="C2008" s="199"/>
      <c r="D2008" s="209"/>
      <c r="E2008" s="199"/>
    </row>
    <row r="2009" spans="1:5" x14ac:dyDescent="0.35">
      <c r="A2009" s="199"/>
      <c r="B2009" s="199"/>
      <c r="C2009" s="199"/>
      <c r="D2009" s="209"/>
      <c r="E2009" s="199"/>
    </row>
    <row r="2010" spans="1:5" x14ac:dyDescent="0.35">
      <c r="A2010" s="199"/>
      <c r="B2010" s="199"/>
      <c r="C2010" s="199"/>
      <c r="D2010" s="209"/>
      <c r="E2010" s="199"/>
    </row>
    <row r="2011" spans="1:5" x14ac:dyDescent="0.35">
      <c r="A2011" s="199"/>
      <c r="B2011" s="199"/>
      <c r="C2011" s="199"/>
      <c r="D2011" s="209"/>
      <c r="E2011" s="199"/>
    </row>
    <row r="2012" spans="1:5" x14ac:dyDescent="0.35">
      <c r="A2012" s="199"/>
      <c r="B2012" s="199"/>
      <c r="C2012" s="199"/>
      <c r="D2012" s="209"/>
      <c r="E2012" s="199"/>
    </row>
    <row r="2013" spans="1:5" x14ac:dyDescent="0.35">
      <c r="A2013" s="199"/>
      <c r="B2013" s="199"/>
      <c r="C2013" s="199"/>
      <c r="D2013" s="209"/>
      <c r="E2013" s="199"/>
    </row>
    <row r="2014" spans="1:5" x14ac:dyDescent="0.35">
      <c r="A2014" s="199"/>
      <c r="B2014" s="199"/>
      <c r="C2014" s="199"/>
      <c r="D2014" s="209"/>
      <c r="E2014" s="199"/>
    </row>
    <row r="2015" spans="1:5" x14ac:dyDescent="0.35">
      <c r="A2015" s="199"/>
      <c r="B2015" s="199"/>
      <c r="C2015" s="199"/>
      <c r="D2015" s="209"/>
      <c r="E2015" s="199"/>
    </row>
    <row r="2016" spans="1:5" x14ac:dyDescent="0.35">
      <c r="A2016" s="199"/>
      <c r="B2016" s="199"/>
      <c r="C2016" s="199"/>
      <c r="D2016" s="209"/>
      <c r="E2016" s="199"/>
    </row>
    <row r="2017" spans="1:5" x14ac:dyDescent="0.35">
      <c r="A2017" s="199"/>
      <c r="B2017" s="199"/>
      <c r="C2017" s="199"/>
      <c r="D2017" s="209"/>
      <c r="E2017" s="199"/>
    </row>
    <row r="2018" spans="1:5" x14ac:dyDescent="0.35">
      <c r="A2018" s="199"/>
      <c r="B2018" s="199"/>
      <c r="C2018" s="199"/>
      <c r="D2018" s="209"/>
      <c r="E2018" s="199"/>
    </row>
    <row r="2019" spans="1:5" x14ac:dyDescent="0.35">
      <c r="A2019" s="199"/>
      <c r="B2019" s="199"/>
      <c r="C2019" s="199"/>
      <c r="D2019" s="209"/>
      <c r="E2019" s="199"/>
    </row>
    <row r="2020" spans="1:5" x14ac:dyDescent="0.35">
      <c r="A2020" s="199"/>
      <c r="B2020" s="199"/>
      <c r="C2020" s="199"/>
      <c r="D2020" s="209"/>
      <c r="E2020" s="199"/>
    </row>
    <row r="2021" spans="1:5" x14ac:dyDescent="0.35">
      <c r="A2021" s="199"/>
      <c r="B2021" s="199"/>
      <c r="C2021" s="199"/>
      <c r="D2021" s="209"/>
      <c r="E2021" s="199"/>
    </row>
    <row r="2022" spans="1:5" x14ac:dyDescent="0.35">
      <c r="A2022" s="199"/>
      <c r="B2022" s="199"/>
      <c r="C2022" s="199"/>
      <c r="D2022" s="209"/>
      <c r="E2022" s="199"/>
    </row>
    <row r="2023" spans="1:5" x14ac:dyDescent="0.35">
      <c r="A2023" s="199"/>
      <c r="B2023" s="199"/>
      <c r="C2023" s="199"/>
      <c r="D2023" s="209"/>
      <c r="E2023" s="199"/>
    </row>
    <row r="2024" spans="1:5" x14ac:dyDescent="0.35">
      <c r="A2024" s="199"/>
      <c r="B2024" s="199"/>
      <c r="C2024" s="199"/>
      <c r="D2024" s="209"/>
      <c r="E2024" s="199"/>
    </row>
    <row r="2025" spans="1:5" x14ac:dyDescent="0.35">
      <c r="A2025" s="199"/>
      <c r="B2025" s="199"/>
      <c r="C2025" s="199"/>
      <c r="D2025" s="209"/>
      <c r="E2025" s="199"/>
    </row>
    <row r="2026" spans="1:5" x14ac:dyDescent="0.35">
      <c r="A2026" s="199"/>
      <c r="B2026" s="199"/>
      <c r="C2026" s="199"/>
      <c r="D2026" s="209"/>
      <c r="E2026" s="199"/>
    </row>
    <row r="2027" spans="1:5" x14ac:dyDescent="0.35">
      <c r="A2027" s="199"/>
      <c r="B2027" s="199"/>
      <c r="C2027" s="199"/>
      <c r="D2027" s="209"/>
      <c r="E2027" s="199"/>
    </row>
    <row r="2028" spans="1:5" x14ac:dyDescent="0.35">
      <c r="A2028" s="199"/>
      <c r="B2028" s="199"/>
      <c r="C2028" s="199"/>
      <c r="D2028" s="209"/>
      <c r="E2028" s="199"/>
    </row>
    <row r="2029" spans="1:5" x14ac:dyDescent="0.35">
      <c r="A2029" s="199"/>
      <c r="B2029" s="199"/>
      <c r="C2029" s="199"/>
      <c r="D2029" s="209"/>
      <c r="E2029" s="199"/>
    </row>
    <row r="2030" spans="1:5" x14ac:dyDescent="0.35">
      <c r="A2030" s="199"/>
      <c r="B2030" s="199"/>
      <c r="C2030" s="199"/>
      <c r="D2030" s="209"/>
      <c r="E2030" s="199"/>
    </row>
    <row r="2031" spans="1:5" x14ac:dyDescent="0.35">
      <c r="A2031" s="199"/>
      <c r="B2031" s="199"/>
      <c r="C2031" s="199"/>
      <c r="D2031" s="209"/>
      <c r="E2031" s="199"/>
    </row>
    <row r="2032" spans="1:5" x14ac:dyDescent="0.35">
      <c r="A2032" s="199"/>
      <c r="B2032" s="199"/>
      <c r="C2032" s="199"/>
      <c r="D2032" s="209"/>
      <c r="E2032" s="199"/>
    </row>
    <row r="2033" spans="1:5" x14ac:dyDescent="0.35">
      <c r="A2033" s="199"/>
      <c r="B2033" s="199"/>
      <c r="C2033" s="199"/>
      <c r="D2033" s="209"/>
      <c r="E2033" s="199"/>
    </row>
    <row r="2034" spans="1:5" x14ac:dyDescent="0.35">
      <c r="A2034" s="199"/>
      <c r="B2034" s="199"/>
      <c r="C2034" s="199"/>
      <c r="D2034" s="209"/>
      <c r="E2034" s="199"/>
    </row>
    <row r="2035" spans="1:5" x14ac:dyDescent="0.35">
      <c r="A2035" s="199"/>
      <c r="B2035" s="199"/>
      <c r="C2035" s="199"/>
      <c r="D2035" s="209"/>
      <c r="E2035" s="199"/>
    </row>
    <row r="2036" spans="1:5" x14ac:dyDescent="0.35">
      <c r="A2036" s="199"/>
      <c r="B2036" s="199"/>
      <c r="C2036" s="199"/>
      <c r="D2036" s="209"/>
      <c r="E2036" s="199"/>
    </row>
    <row r="2037" spans="1:5" x14ac:dyDescent="0.35">
      <c r="A2037" s="199"/>
      <c r="B2037" s="199"/>
      <c r="C2037" s="199"/>
      <c r="D2037" s="209"/>
      <c r="E2037" s="199"/>
    </row>
    <row r="2038" spans="1:5" x14ac:dyDescent="0.35">
      <c r="A2038" s="199"/>
      <c r="B2038" s="199"/>
      <c r="C2038" s="199"/>
      <c r="D2038" s="209"/>
      <c r="E2038" s="199"/>
    </row>
    <row r="2039" spans="1:5" x14ac:dyDescent="0.35">
      <c r="A2039" s="199"/>
      <c r="B2039" s="199"/>
      <c r="C2039" s="199"/>
      <c r="D2039" s="209"/>
      <c r="E2039" s="199"/>
    </row>
    <row r="2040" spans="1:5" x14ac:dyDescent="0.35">
      <c r="A2040" s="199"/>
      <c r="B2040" s="199"/>
      <c r="C2040" s="199"/>
      <c r="D2040" s="209"/>
      <c r="E2040" s="199"/>
    </row>
    <row r="2041" spans="1:5" x14ac:dyDescent="0.35">
      <c r="A2041" s="199"/>
      <c r="B2041" s="199"/>
      <c r="C2041" s="199"/>
      <c r="D2041" s="209"/>
      <c r="E2041" s="199"/>
    </row>
    <row r="2042" spans="1:5" x14ac:dyDescent="0.35">
      <c r="A2042" s="199"/>
      <c r="B2042" s="199"/>
      <c r="C2042" s="199"/>
      <c r="D2042" s="209"/>
      <c r="E2042" s="199"/>
    </row>
    <row r="2043" spans="1:5" x14ac:dyDescent="0.35">
      <c r="A2043" s="199"/>
      <c r="B2043" s="199"/>
      <c r="C2043" s="199"/>
      <c r="D2043" s="209"/>
      <c r="E2043" s="199"/>
    </row>
    <row r="2044" spans="1:5" x14ac:dyDescent="0.35">
      <c r="A2044" s="199"/>
      <c r="B2044" s="199"/>
      <c r="C2044" s="199"/>
      <c r="D2044" s="209"/>
      <c r="E2044" s="199"/>
    </row>
    <row r="2045" spans="1:5" x14ac:dyDescent="0.35">
      <c r="A2045" s="199"/>
      <c r="B2045" s="199"/>
      <c r="C2045" s="199"/>
      <c r="D2045" s="209"/>
      <c r="E2045" s="199"/>
    </row>
    <row r="2046" spans="1:5" x14ac:dyDescent="0.35">
      <c r="A2046" s="199"/>
      <c r="B2046" s="199"/>
      <c r="C2046" s="199"/>
      <c r="D2046" s="209"/>
      <c r="E2046" s="199"/>
    </row>
    <row r="2047" spans="1:5" x14ac:dyDescent="0.35">
      <c r="A2047" s="199"/>
      <c r="B2047" s="199"/>
      <c r="C2047" s="199"/>
      <c r="D2047" s="209"/>
      <c r="E2047" s="199"/>
    </row>
    <row r="2048" spans="1:5" x14ac:dyDescent="0.35">
      <c r="A2048" s="199"/>
      <c r="B2048" s="199"/>
      <c r="C2048" s="199"/>
      <c r="D2048" s="209"/>
      <c r="E2048" s="199"/>
    </row>
    <row r="2049" spans="1:5" x14ac:dyDescent="0.35">
      <c r="A2049" s="199"/>
      <c r="B2049" s="199"/>
      <c r="C2049" s="199"/>
      <c r="D2049" s="209"/>
      <c r="E2049" s="199"/>
    </row>
    <row r="2050" spans="1:5" x14ac:dyDescent="0.35">
      <c r="A2050" s="199"/>
      <c r="B2050" s="199"/>
      <c r="C2050" s="199"/>
      <c r="D2050" s="209"/>
      <c r="E2050" s="199"/>
    </row>
    <row r="2051" spans="1:5" x14ac:dyDescent="0.35">
      <c r="A2051" s="199"/>
      <c r="B2051" s="199"/>
      <c r="C2051" s="199"/>
      <c r="D2051" s="209"/>
      <c r="E2051" s="199"/>
    </row>
    <row r="2052" spans="1:5" x14ac:dyDescent="0.35">
      <c r="A2052" s="199"/>
      <c r="B2052" s="199"/>
      <c r="C2052" s="199"/>
      <c r="D2052" s="209"/>
      <c r="E2052" s="199"/>
    </row>
    <row r="2053" spans="1:5" x14ac:dyDescent="0.35">
      <c r="A2053" s="199"/>
      <c r="B2053" s="199"/>
      <c r="C2053" s="199"/>
      <c r="D2053" s="209"/>
      <c r="E2053" s="199"/>
    </row>
    <row r="2054" spans="1:5" x14ac:dyDescent="0.35">
      <c r="A2054" s="199"/>
      <c r="B2054" s="199"/>
      <c r="C2054" s="199"/>
      <c r="D2054" s="209"/>
      <c r="E2054" s="199"/>
    </row>
    <row r="2055" spans="1:5" x14ac:dyDescent="0.35">
      <c r="A2055" s="199"/>
      <c r="B2055" s="199"/>
      <c r="C2055" s="199"/>
      <c r="D2055" s="209"/>
      <c r="E2055" s="199"/>
    </row>
    <row r="2056" spans="1:5" x14ac:dyDescent="0.35">
      <c r="A2056" s="199"/>
      <c r="B2056" s="199"/>
      <c r="C2056" s="199"/>
      <c r="D2056" s="209"/>
      <c r="E2056" s="199"/>
    </row>
    <row r="2057" spans="1:5" x14ac:dyDescent="0.35">
      <c r="A2057" s="199"/>
      <c r="B2057" s="199"/>
      <c r="C2057" s="199"/>
      <c r="D2057" s="209"/>
      <c r="E2057" s="199"/>
    </row>
    <row r="2058" spans="1:5" x14ac:dyDescent="0.35">
      <c r="A2058" s="199"/>
      <c r="B2058" s="199"/>
      <c r="C2058" s="199"/>
      <c r="D2058" s="209"/>
      <c r="E2058" s="199"/>
    </row>
    <row r="2059" spans="1:5" x14ac:dyDescent="0.35">
      <c r="A2059" s="199"/>
      <c r="B2059" s="199"/>
      <c r="C2059" s="199"/>
      <c r="D2059" s="209"/>
      <c r="E2059" s="199"/>
    </row>
    <row r="2060" spans="1:5" x14ac:dyDescent="0.35">
      <c r="A2060" s="199"/>
      <c r="B2060" s="199"/>
      <c r="C2060" s="199"/>
      <c r="D2060" s="209"/>
      <c r="E2060" s="199"/>
    </row>
    <row r="2061" spans="1:5" x14ac:dyDescent="0.35">
      <c r="A2061" s="199"/>
      <c r="B2061" s="199"/>
      <c r="C2061" s="199"/>
      <c r="D2061" s="209"/>
      <c r="E2061" s="199"/>
    </row>
    <row r="2062" spans="1:5" x14ac:dyDescent="0.35">
      <c r="A2062" s="199"/>
      <c r="B2062" s="199"/>
      <c r="C2062" s="199"/>
      <c r="D2062" s="209"/>
      <c r="E2062" s="199"/>
    </row>
    <row r="2063" spans="1:5" x14ac:dyDescent="0.35">
      <c r="A2063" s="199"/>
      <c r="B2063" s="199"/>
      <c r="C2063" s="199"/>
      <c r="D2063" s="209"/>
      <c r="E2063" s="199"/>
    </row>
    <row r="2064" spans="1:5" x14ac:dyDescent="0.35">
      <c r="A2064" s="199"/>
      <c r="B2064" s="199"/>
      <c r="C2064" s="199"/>
      <c r="D2064" s="209"/>
      <c r="E2064" s="199"/>
    </row>
    <row r="2065" spans="1:5" x14ac:dyDescent="0.35">
      <c r="A2065" s="199"/>
      <c r="B2065" s="199"/>
      <c r="C2065" s="199"/>
      <c r="D2065" s="209"/>
      <c r="E2065" s="199"/>
    </row>
    <row r="2066" spans="1:5" x14ac:dyDescent="0.35">
      <c r="A2066" s="199"/>
      <c r="B2066" s="199"/>
      <c r="C2066" s="199"/>
      <c r="D2066" s="209"/>
      <c r="E2066" s="199"/>
    </row>
    <row r="2067" spans="1:5" x14ac:dyDescent="0.35">
      <c r="A2067" s="199"/>
      <c r="B2067" s="199"/>
      <c r="C2067" s="199"/>
      <c r="D2067" s="209"/>
      <c r="E2067" s="199"/>
    </row>
    <row r="2068" spans="1:5" x14ac:dyDescent="0.35">
      <c r="A2068" s="199"/>
      <c r="B2068" s="199"/>
      <c r="C2068" s="199"/>
      <c r="D2068" s="209"/>
      <c r="E2068" s="199"/>
    </row>
    <row r="2069" spans="1:5" x14ac:dyDescent="0.35">
      <c r="A2069" s="199"/>
      <c r="B2069" s="199"/>
      <c r="C2069" s="199"/>
      <c r="D2069" s="209"/>
      <c r="E2069" s="199"/>
    </row>
    <row r="2070" spans="1:5" x14ac:dyDescent="0.35">
      <c r="A2070" s="199"/>
      <c r="B2070" s="199"/>
      <c r="C2070" s="199"/>
      <c r="D2070" s="209"/>
      <c r="E2070" s="199"/>
    </row>
    <row r="2071" spans="1:5" x14ac:dyDescent="0.35">
      <c r="A2071" s="199"/>
      <c r="B2071" s="199"/>
      <c r="C2071" s="199"/>
      <c r="D2071" s="209"/>
      <c r="E2071" s="199"/>
    </row>
    <row r="2072" spans="1:5" x14ac:dyDescent="0.35">
      <c r="A2072" s="199"/>
      <c r="B2072" s="199"/>
      <c r="C2072" s="199"/>
      <c r="D2072" s="209"/>
      <c r="E2072" s="199"/>
    </row>
    <row r="2073" spans="1:5" x14ac:dyDescent="0.35">
      <c r="A2073" s="199"/>
      <c r="B2073" s="199"/>
      <c r="C2073" s="199"/>
      <c r="D2073" s="209"/>
      <c r="E2073" s="199"/>
    </row>
    <row r="2074" spans="1:5" x14ac:dyDescent="0.35">
      <c r="A2074" s="199"/>
      <c r="B2074" s="199"/>
      <c r="C2074" s="199"/>
      <c r="D2074" s="209"/>
      <c r="E2074" s="199"/>
    </row>
    <row r="2075" spans="1:5" x14ac:dyDescent="0.35">
      <c r="A2075" s="199"/>
      <c r="B2075" s="199"/>
      <c r="C2075" s="199"/>
      <c r="D2075" s="209"/>
      <c r="E2075" s="199"/>
    </row>
    <row r="2076" spans="1:5" x14ac:dyDescent="0.35">
      <c r="A2076" s="199"/>
      <c r="B2076" s="199"/>
      <c r="C2076" s="199"/>
      <c r="D2076" s="209"/>
      <c r="E2076" s="199"/>
    </row>
    <row r="2077" spans="1:5" x14ac:dyDescent="0.35">
      <c r="A2077" s="199"/>
      <c r="B2077" s="199"/>
      <c r="C2077" s="199"/>
      <c r="D2077" s="209"/>
      <c r="E2077" s="199"/>
    </row>
    <row r="2078" spans="1:5" x14ac:dyDescent="0.35">
      <c r="A2078" s="199"/>
      <c r="B2078" s="199"/>
      <c r="C2078" s="199"/>
      <c r="D2078" s="209"/>
      <c r="E2078" s="199"/>
    </row>
    <row r="2079" spans="1:5" x14ac:dyDescent="0.35">
      <c r="A2079" s="199"/>
      <c r="B2079" s="199"/>
      <c r="C2079" s="199"/>
      <c r="D2079" s="209"/>
      <c r="E2079" s="199"/>
    </row>
    <row r="2080" spans="1:5" x14ac:dyDescent="0.35">
      <c r="A2080" s="199"/>
      <c r="B2080" s="199"/>
      <c r="C2080" s="199"/>
      <c r="D2080" s="209"/>
      <c r="E2080" s="199"/>
    </row>
    <row r="2081" spans="1:5" x14ac:dyDescent="0.35">
      <c r="A2081" s="199"/>
      <c r="B2081" s="199"/>
      <c r="C2081" s="199"/>
      <c r="D2081" s="209"/>
      <c r="E2081" s="199"/>
    </row>
    <row r="2082" spans="1:5" x14ac:dyDescent="0.35">
      <c r="A2082" s="199"/>
      <c r="B2082" s="199"/>
      <c r="C2082" s="199"/>
      <c r="D2082" s="209"/>
      <c r="E2082" s="199"/>
    </row>
    <row r="2083" spans="1:5" x14ac:dyDescent="0.35">
      <c r="A2083" s="199"/>
      <c r="B2083" s="199"/>
      <c r="C2083" s="199"/>
      <c r="D2083" s="209"/>
      <c r="E2083" s="199"/>
    </row>
    <row r="2084" spans="1:5" x14ac:dyDescent="0.35">
      <c r="A2084" s="199"/>
      <c r="B2084" s="199"/>
      <c r="C2084" s="199"/>
      <c r="D2084" s="209"/>
      <c r="E2084" s="199"/>
    </row>
    <row r="2085" spans="1:5" x14ac:dyDescent="0.35">
      <c r="A2085" s="199"/>
      <c r="B2085" s="199"/>
      <c r="C2085" s="199"/>
      <c r="D2085" s="209"/>
      <c r="E2085" s="199"/>
    </row>
    <row r="2086" spans="1:5" x14ac:dyDescent="0.35">
      <c r="A2086" s="199"/>
      <c r="B2086" s="199"/>
      <c r="C2086" s="199"/>
      <c r="D2086" s="209"/>
      <c r="E2086" s="199"/>
    </row>
    <row r="2087" spans="1:5" x14ac:dyDescent="0.35">
      <c r="A2087" s="199"/>
      <c r="B2087" s="199"/>
      <c r="C2087" s="199"/>
      <c r="D2087" s="209"/>
      <c r="E2087" s="199"/>
    </row>
    <row r="2088" spans="1:5" x14ac:dyDescent="0.35">
      <c r="A2088" s="199"/>
      <c r="B2088" s="199"/>
      <c r="C2088" s="199"/>
      <c r="D2088" s="209"/>
      <c r="E2088" s="199"/>
    </row>
    <row r="2089" spans="1:5" x14ac:dyDescent="0.35">
      <c r="A2089" s="199"/>
      <c r="B2089" s="199"/>
      <c r="C2089" s="199"/>
      <c r="D2089" s="209"/>
      <c r="E2089" s="199"/>
    </row>
    <row r="2090" spans="1:5" x14ac:dyDescent="0.35">
      <c r="A2090" s="199"/>
      <c r="B2090" s="199"/>
      <c r="C2090" s="199"/>
      <c r="D2090" s="209"/>
      <c r="E2090" s="199"/>
    </row>
    <row r="2091" spans="1:5" x14ac:dyDescent="0.35">
      <c r="A2091" s="199"/>
      <c r="B2091" s="199"/>
      <c r="C2091" s="199"/>
      <c r="D2091" s="209"/>
      <c r="E2091" s="199"/>
    </row>
    <row r="2092" spans="1:5" x14ac:dyDescent="0.35">
      <c r="A2092" s="199"/>
      <c r="B2092" s="199"/>
      <c r="C2092" s="199"/>
      <c r="D2092" s="209"/>
      <c r="E2092" s="199"/>
    </row>
    <row r="2093" spans="1:5" x14ac:dyDescent="0.35">
      <c r="A2093" s="199"/>
      <c r="B2093" s="199"/>
      <c r="C2093" s="199"/>
      <c r="D2093" s="209"/>
      <c r="E2093" s="199"/>
    </row>
    <row r="2094" spans="1:5" x14ac:dyDescent="0.35">
      <c r="A2094" s="199"/>
      <c r="B2094" s="199"/>
      <c r="C2094" s="199"/>
      <c r="D2094" s="209"/>
      <c r="E2094" s="199"/>
    </row>
    <row r="2095" spans="1:5" x14ac:dyDescent="0.35">
      <c r="A2095" s="199"/>
      <c r="B2095" s="199"/>
      <c r="C2095" s="199"/>
      <c r="D2095" s="209"/>
      <c r="E2095" s="199"/>
    </row>
    <row r="2096" spans="1:5" x14ac:dyDescent="0.35">
      <c r="A2096" s="199"/>
      <c r="B2096" s="199"/>
      <c r="C2096" s="199"/>
      <c r="D2096" s="209"/>
      <c r="E2096" s="199"/>
    </row>
    <row r="2097" spans="1:5" x14ac:dyDescent="0.35">
      <c r="A2097" s="199"/>
      <c r="B2097" s="199"/>
      <c r="C2097" s="199"/>
      <c r="D2097" s="209"/>
      <c r="E2097" s="199"/>
    </row>
    <row r="2098" spans="1:5" x14ac:dyDescent="0.35">
      <c r="A2098" s="199"/>
      <c r="B2098" s="199"/>
      <c r="C2098" s="199"/>
      <c r="D2098" s="209"/>
      <c r="E2098" s="199"/>
    </row>
    <row r="2099" spans="1:5" x14ac:dyDescent="0.35">
      <c r="A2099" s="199"/>
      <c r="B2099" s="199"/>
      <c r="C2099" s="199"/>
      <c r="D2099" s="209"/>
      <c r="E2099" s="199"/>
    </row>
    <row r="2100" spans="1:5" x14ac:dyDescent="0.35">
      <c r="A2100" s="199"/>
      <c r="B2100" s="199"/>
      <c r="C2100" s="199"/>
      <c r="D2100" s="209"/>
      <c r="E2100" s="199"/>
    </row>
    <row r="2101" spans="1:5" x14ac:dyDescent="0.35">
      <c r="A2101" s="199"/>
      <c r="B2101" s="199"/>
      <c r="C2101" s="199"/>
      <c r="D2101" s="209"/>
      <c r="E2101" s="199"/>
    </row>
    <row r="2102" spans="1:5" x14ac:dyDescent="0.35">
      <c r="A2102" s="199"/>
      <c r="B2102" s="199"/>
      <c r="C2102" s="199"/>
      <c r="D2102" s="209"/>
      <c r="E2102" s="199"/>
    </row>
    <row r="2103" spans="1:5" x14ac:dyDescent="0.35">
      <c r="A2103" s="199"/>
      <c r="B2103" s="199"/>
      <c r="C2103" s="199"/>
      <c r="D2103" s="209"/>
      <c r="E2103" s="199"/>
    </row>
    <row r="2104" spans="1:5" x14ac:dyDescent="0.35">
      <c r="A2104" s="199"/>
      <c r="B2104" s="199"/>
      <c r="C2104" s="199"/>
      <c r="D2104" s="209"/>
      <c r="E2104" s="199"/>
    </row>
    <row r="2105" spans="1:5" x14ac:dyDescent="0.35">
      <c r="A2105" s="199"/>
      <c r="B2105" s="199"/>
      <c r="C2105" s="199"/>
      <c r="D2105" s="209"/>
      <c r="E2105" s="199"/>
    </row>
    <row r="2106" spans="1:5" x14ac:dyDescent="0.35">
      <c r="A2106" s="199"/>
      <c r="B2106" s="199"/>
      <c r="C2106" s="199"/>
      <c r="D2106" s="209"/>
      <c r="E2106" s="199"/>
    </row>
    <row r="2107" spans="1:5" x14ac:dyDescent="0.35">
      <c r="A2107" s="199"/>
      <c r="B2107" s="199"/>
      <c r="C2107" s="199"/>
      <c r="D2107" s="209"/>
      <c r="E2107" s="199"/>
    </row>
    <row r="2108" spans="1:5" x14ac:dyDescent="0.35">
      <c r="A2108" s="199"/>
      <c r="B2108" s="199"/>
      <c r="C2108" s="199"/>
      <c r="D2108" s="209"/>
      <c r="E2108" s="199"/>
    </row>
    <row r="2109" spans="1:5" x14ac:dyDescent="0.35">
      <c r="A2109" s="199"/>
      <c r="B2109" s="199"/>
      <c r="C2109" s="199"/>
      <c r="D2109" s="209"/>
      <c r="E2109" s="199"/>
    </row>
    <row r="2110" spans="1:5" x14ac:dyDescent="0.35">
      <c r="A2110" s="199"/>
      <c r="B2110" s="199"/>
      <c r="C2110" s="199"/>
      <c r="D2110" s="209"/>
      <c r="E2110" s="199"/>
    </row>
    <row r="2111" spans="1:5" x14ac:dyDescent="0.35">
      <c r="A2111" s="199"/>
      <c r="B2111" s="199"/>
      <c r="C2111" s="199"/>
      <c r="D2111" s="209"/>
      <c r="E2111" s="199"/>
    </row>
    <row r="2112" spans="1:5" x14ac:dyDescent="0.35">
      <c r="A2112" s="199"/>
      <c r="B2112" s="199"/>
      <c r="C2112" s="199"/>
      <c r="D2112" s="209"/>
      <c r="E2112" s="199"/>
    </row>
    <row r="2113" spans="1:5" x14ac:dyDescent="0.35">
      <c r="A2113" s="199"/>
      <c r="B2113" s="199"/>
      <c r="C2113" s="199"/>
      <c r="D2113" s="209"/>
      <c r="E2113" s="199"/>
    </row>
    <row r="2114" spans="1:5" x14ac:dyDescent="0.35">
      <c r="A2114" s="199"/>
      <c r="B2114" s="199"/>
      <c r="C2114" s="199"/>
      <c r="D2114" s="209"/>
      <c r="E2114" s="199"/>
    </row>
    <row r="2115" spans="1:5" x14ac:dyDescent="0.35">
      <c r="A2115" s="199"/>
      <c r="B2115" s="199"/>
      <c r="C2115" s="199"/>
      <c r="D2115" s="209"/>
      <c r="E2115" s="199"/>
    </row>
    <row r="2116" spans="1:5" x14ac:dyDescent="0.35">
      <c r="A2116" s="199"/>
      <c r="B2116" s="199"/>
      <c r="C2116" s="199"/>
      <c r="D2116" s="209"/>
      <c r="E2116" s="199"/>
    </row>
    <row r="2117" spans="1:5" x14ac:dyDescent="0.35">
      <c r="A2117" s="199"/>
      <c r="B2117" s="199"/>
      <c r="C2117" s="199"/>
      <c r="D2117" s="209"/>
      <c r="E2117" s="199"/>
    </row>
    <row r="2118" spans="1:5" x14ac:dyDescent="0.35">
      <c r="A2118" s="199"/>
      <c r="B2118" s="199"/>
      <c r="C2118" s="199"/>
      <c r="D2118" s="209"/>
      <c r="E2118" s="199"/>
    </row>
    <row r="2119" spans="1:5" x14ac:dyDescent="0.35">
      <c r="A2119" s="199"/>
      <c r="B2119" s="199"/>
      <c r="C2119" s="199"/>
      <c r="D2119" s="209"/>
      <c r="E2119" s="199"/>
    </row>
    <row r="2120" spans="1:5" x14ac:dyDescent="0.35">
      <c r="A2120" s="199"/>
      <c r="B2120" s="199"/>
      <c r="C2120" s="199"/>
      <c r="D2120" s="209"/>
      <c r="E2120" s="199"/>
    </row>
    <row r="2121" spans="1:5" x14ac:dyDescent="0.35">
      <c r="A2121" s="199"/>
      <c r="B2121" s="199"/>
      <c r="C2121" s="199"/>
      <c r="D2121" s="209"/>
      <c r="E2121" s="199"/>
    </row>
    <row r="2122" spans="1:5" x14ac:dyDescent="0.35">
      <c r="A2122" s="199"/>
      <c r="B2122" s="199"/>
      <c r="C2122" s="199"/>
      <c r="D2122" s="209"/>
      <c r="E2122" s="199"/>
    </row>
    <row r="2123" spans="1:5" x14ac:dyDescent="0.35">
      <c r="A2123" s="199"/>
      <c r="B2123" s="199"/>
      <c r="C2123" s="199"/>
      <c r="D2123" s="209"/>
      <c r="E2123" s="199"/>
    </row>
    <row r="2124" spans="1:5" x14ac:dyDescent="0.35">
      <c r="A2124" s="199"/>
      <c r="B2124" s="199"/>
      <c r="C2124" s="199"/>
      <c r="D2124" s="209"/>
      <c r="E2124" s="199"/>
    </row>
    <row r="2125" spans="1:5" x14ac:dyDescent="0.35">
      <c r="A2125" s="199"/>
      <c r="B2125" s="199"/>
      <c r="C2125" s="199"/>
      <c r="D2125" s="209"/>
      <c r="E2125" s="199"/>
    </row>
    <row r="2126" spans="1:5" x14ac:dyDescent="0.35">
      <c r="A2126" s="199"/>
      <c r="B2126" s="199"/>
      <c r="C2126" s="199"/>
      <c r="D2126" s="209"/>
      <c r="E2126" s="199"/>
    </row>
    <row r="2127" spans="1:5" x14ac:dyDescent="0.35">
      <c r="A2127" s="199"/>
      <c r="B2127" s="199"/>
      <c r="C2127" s="199"/>
      <c r="D2127" s="209"/>
      <c r="E2127" s="199"/>
    </row>
    <row r="2128" spans="1:5" x14ac:dyDescent="0.35">
      <c r="A2128" s="199"/>
      <c r="B2128" s="199"/>
      <c r="C2128" s="199"/>
      <c r="D2128" s="209"/>
      <c r="E2128" s="199"/>
    </row>
    <row r="2129" spans="1:5" x14ac:dyDescent="0.35">
      <c r="A2129" s="199"/>
      <c r="B2129" s="199"/>
      <c r="C2129" s="199"/>
      <c r="D2129" s="209"/>
      <c r="E2129" s="199"/>
    </row>
    <row r="2130" spans="1:5" x14ac:dyDescent="0.35">
      <c r="A2130" s="199"/>
      <c r="B2130" s="199"/>
      <c r="C2130" s="199"/>
      <c r="D2130" s="209"/>
      <c r="E2130" s="199"/>
    </row>
    <row r="2131" spans="1:5" x14ac:dyDescent="0.35">
      <c r="A2131" s="199"/>
      <c r="B2131" s="199"/>
      <c r="C2131" s="199"/>
      <c r="D2131" s="209"/>
      <c r="E2131" s="199"/>
    </row>
    <row r="2132" spans="1:5" x14ac:dyDescent="0.35">
      <c r="A2132" s="199"/>
      <c r="B2132" s="199"/>
      <c r="C2132" s="199"/>
      <c r="D2132" s="209"/>
      <c r="E2132" s="199"/>
    </row>
    <row r="2133" spans="1:5" x14ac:dyDescent="0.35">
      <c r="A2133" s="199"/>
      <c r="B2133" s="199"/>
      <c r="C2133" s="199"/>
      <c r="D2133" s="209"/>
      <c r="E2133" s="199"/>
    </row>
    <row r="2134" spans="1:5" x14ac:dyDescent="0.35">
      <c r="A2134" s="199"/>
      <c r="B2134" s="199"/>
      <c r="C2134" s="199"/>
      <c r="D2134" s="209"/>
      <c r="E2134" s="199"/>
    </row>
    <row r="2135" spans="1:5" x14ac:dyDescent="0.35">
      <c r="A2135" s="199"/>
      <c r="B2135" s="199"/>
      <c r="C2135" s="199"/>
      <c r="D2135" s="209"/>
      <c r="E2135" s="199"/>
    </row>
    <row r="2136" spans="1:5" x14ac:dyDescent="0.35">
      <c r="A2136" s="199"/>
      <c r="B2136" s="199"/>
      <c r="C2136" s="199"/>
      <c r="D2136" s="209"/>
      <c r="E2136" s="199"/>
    </row>
    <row r="2137" spans="1:5" x14ac:dyDescent="0.35">
      <c r="A2137" s="199"/>
      <c r="B2137" s="199"/>
      <c r="C2137" s="199"/>
      <c r="D2137" s="209"/>
      <c r="E2137" s="199"/>
    </row>
    <row r="2138" spans="1:5" x14ac:dyDescent="0.35">
      <c r="A2138" s="199"/>
      <c r="B2138" s="199"/>
      <c r="C2138" s="199"/>
      <c r="D2138" s="209"/>
      <c r="E2138" s="199"/>
    </row>
    <row r="2139" spans="1:5" x14ac:dyDescent="0.35">
      <c r="A2139" s="199"/>
      <c r="B2139" s="199"/>
      <c r="C2139" s="199"/>
      <c r="D2139" s="209"/>
      <c r="E2139" s="199"/>
    </row>
    <row r="2140" spans="1:5" x14ac:dyDescent="0.35">
      <c r="A2140" s="199"/>
      <c r="B2140" s="199"/>
      <c r="C2140" s="199"/>
      <c r="D2140" s="209"/>
      <c r="E2140" s="199"/>
    </row>
    <row r="2141" spans="1:5" x14ac:dyDescent="0.35">
      <c r="A2141" s="199"/>
      <c r="B2141" s="199"/>
      <c r="C2141" s="199"/>
      <c r="D2141" s="209"/>
      <c r="E2141" s="199"/>
    </row>
    <row r="2142" spans="1:5" x14ac:dyDescent="0.35">
      <c r="A2142" s="199"/>
      <c r="B2142" s="199"/>
      <c r="C2142" s="199"/>
      <c r="D2142" s="209"/>
      <c r="E2142" s="199"/>
    </row>
    <row r="2143" spans="1:5" x14ac:dyDescent="0.35">
      <c r="A2143" s="199"/>
      <c r="B2143" s="199"/>
      <c r="C2143" s="199"/>
      <c r="D2143" s="209"/>
      <c r="E2143" s="199"/>
    </row>
    <row r="2144" spans="1:5" x14ac:dyDescent="0.35">
      <c r="A2144" s="199"/>
      <c r="B2144" s="199"/>
      <c r="C2144" s="199"/>
      <c r="D2144" s="209"/>
      <c r="E2144" s="199"/>
    </row>
    <row r="2145" spans="1:5" x14ac:dyDescent="0.35">
      <c r="A2145" s="199"/>
      <c r="B2145" s="199"/>
      <c r="C2145" s="199"/>
      <c r="D2145" s="209"/>
      <c r="E2145" s="199"/>
    </row>
    <row r="2146" spans="1:5" x14ac:dyDescent="0.35">
      <c r="A2146" s="199"/>
      <c r="B2146" s="199"/>
      <c r="C2146" s="199"/>
      <c r="D2146" s="209"/>
      <c r="E2146" s="199"/>
    </row>
    <row r="2147" spans="1:5" x14ac:dyDescent="0.35">
      <c r="A2147" s="199"/>
      <c r="B2147" s="199"/>
      <c r="C2147" s="199"/>
      <c r="D2147" s="209"/>
      <c r="E2147" s="199"/>
    </row>
    <row r="2148" spans="1:5" x14ac:dyDescent="0.35">
      <c r="A2148" s="199"/>
      <c r="B2148" s="199"/>
      <c r="C2148" s="199"/>
      <c r="D2148" s="209"/>
      <c r="E2148" s="199"/>
    </row>
    <row r="2149" spans="1:5" x14ac:dyDescent="0.35">
      <c r="A2149" s="199"/>
      <c r="B2149" s="199"/>
      <c r="C2149" s="199"/>
      <c r="D2149" s="209"/>
      <c r="E2149" s="199"/>
    </row>
    <row r="2150" spans="1:5" x14ac:dyDescent="0.35">
      <c r="A2150" s="199"/>
      <c r="B2150" s="199"/>
      <c r="C2150" s="199"/>
      <c r="D2150" s="209"/>
      <c r="E2150" s="199"/>
    </row>
    <row r="2151" spans="1:5" x14ac:dyDescent="0.35">
      <c r="A2151" s="199"/>
      <c r="B2151" s="199"/>
      <c r="C2151" s="199"/>
      <c r="D2151" s="209"/>
      <c r="E2151" s="199"/>
    </row>
    <row r="2152" spans="1:5" x14ac:dyDescent="0.35">
      <c r="A2152" s="199"/>
      <c r="B2152" s="199"/>
      <c r="C2152" s="199"/>
      <c r="D2152" s="209"/>
      <c r="E2152" s="199"/>
    </row>
    <row r="2153" spans="1:5" x14ac:dyDescent="0.35">
      <c r="A2153" s="199"/>
      <c r="B2153" s="199"/>
      <c r="C2153" s="199"/>
      <c r="D2153" s="209"/>
      <c r="E2153" s="199"/>
    </row>
    <row r="2154" spans="1:5" x14ac:dyDescent="0.35">
      <c r="A2154" s="199"/>
      <c r="B2154" s="199"/>
      <c r="C2154" s="199"/>
      <c r="D2154" s="209"/>
      <c r="E2154" s="199"/>
    </row>
    <row r="2155" spans="1:5" x14ac:dyDescent="0.35">
      <c r="A2155" s="199"/>
      <c r="B2155" s="199"/>
      <c r="C2155" s="199"/>
      <c r="D2155" s="209"/>
      <c r="E2155" s="199"/>
    </row>
    <row r="2156" spans="1:5" x14ac:dyDescent="0.35">
      <c r="A2156" s="199"/>
      <c r="B2156" s="199"/>
      <c r="C2156" s="199"/>
      <c r="D2156" s="209"/>
      <c r="E2156" s="199"/>
    </row>
    <row r="2157" spans="1:5" x14ac:dyDescent="0.35">
      <c r="A2157" s="199"/>
      <c r="B2157" s="199"/>
      <c r="C2157" s="199"/>
      <c r="D2157" s="209"/>
      <c r="E2157" s="199"/>
    </row>
    <row r="2158" spans="1:5" x14ac:dyDescent="0.35">
      <c r="A2158" s="199"/>
      <c r="B2158" s="199"/>
      <c r="C2158" s="199"/>
      <c r="D2158" s="209"/>
      <c r="E2158" s="199"/>
    </row>
    <row r="2159" spans="1:5" x14ac:dyDescent="0.35">
      <c r="A2159" s="199"/>
      <c r="B2159" s="199"/>
      <c r="C2159" s="199"/>
      <c r="D2159" s="209"/>
      <c r="E2159" s="199"/>
    </row>
    <row r="2160" spans="1:5" x14ac:dyDescent="0.35">
      <c r="A2160" s="199"/>
      <c r="B2160" s="199"/>
      <c r="C2160" s="199"/>
      <c r="D2160" s="209"/>
      <c r="E2160" s="199"/>
    </row>
    <row r="2161" spans="1:5" x14ac:dyDescent="0.35">
      <c r="A2161" s="199"/>
      <c r="B2161" s="199"/>
      <c r="C2161" s="199"/>
      <c r="D2161" s="209"/>
      <c r="E2161" s="199"/>
    </row>
    <row r="2162" spans="1:5" x14ac:dyDescent="0.35">
      <c r="A2162" s="199"/>
      <c r="B2162" s="199"/>
      <c r="C2162" s="199"/>
      <c r="D2162" s="209"/>
      <c r="E2162" s="199"/>
    </row>
    <row r="2163" spans="1:5" x14ac:dyDescent="0.35">
      <c r="A2163" s="199"/>
      <c r="B2163" s="199"/>
      <c r="C2163" s="199"/>
      <c r="D2163" s="209"/>
      <c r="E2163" s="199"/>
    </row>
    <row r="2164" spans="1:5" x14ac:dyDescent="0.35">
      <c r="A2164" s="199"/>
      <c r="B2164" s="199"/>
      <c r="C2164" s="199"/>
      <c r="D2164" s="209"/>
      <c r="E2164" s="199"/>
    </row>
    <row r="2165" spans="1:5" x14ac:dyDescent="0.35">
      <c r="A2165" s="199"/>
      <c r="B2165" s="199"/>
      <c r="C2165" s="199"/>
      <c r="D2165" s="209"/>
      <c r="E2165" s="199"/>
    </row>
    <row r="2166" spans="1:5" x14ac:dyDescent="0.35">
      <c r="A2166" s="199"/>
      <c r="B2166" s="199"/>
      <c r="C2166" s="199"/>
      <c r="D2166" s="209"/>
      <c r="E2166" s="199"/>
    </row>
    <row r="2167" spans="1:5" x14ac:dyDescent="0.35">
      <c r="A2167" s="199"/>
      <c r="B2167" s="199"/>
      <c r="C2167" s="199"/>
      <c r="D2167" s="209"/>
      <c r="E2167" s="199"/>
    </row>
    <row r="2168" spans="1:5" x14ac:dyDescent="0.35">
      <c r="A2168" s="199"/>
      <c r="B2168" s="199"/>
      <c r="C2168" s="199"/>
      <c r="D2168" s="209"/>
      <c r="E2168" s="199"/>
    </row>
    <row r="2169" spans="1:5" x14ac:dyDescent="0.35">
      <c r="A2169" s="199"/>
      <c r="B2169" s="199"/>
      <c r="C2169" s="199"/>
      <c r="D2169" s="209"/>
      <c r="E2169" s="199"/>
    </row>
    <row r="2170" spans="1:5" x14ac:dyDescent="0.35">
      <c r="A2170" s="199"/>
      <c r="B2170" s="199"/>
      <c r="C2170" s="199"/>
      <c r="D2170" s="209"/>
      <c r="E2170" s="199"/>
    </row>
  </sheetData>
  <autoFilter ref="A2:E1640" xr:uid="{00000000-0009-0000-0000-000009000000}"/>
  <sortState xmlns:xlrd2="http://schemas.microsoft.com/office/spreadsheetml/2017/richdata2" ref="M3:N9">
    <sortCondition ref="M3:M9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65"/>
  <sheetViews>
    <sheetView workbookViewId="0"/>
  </sheetViews>
  <sheetFormatPr baseColWidth="10" defaultRowHeight="14.5" x14ac:dyDescent="0.35"/>
  <cols>
    <col min="1" max="1" width="16.7265625" bestFit="1" customWidth="1"/>
    <col min="2" max="2" width="16.1796875" customWidth="1"/>
    <col min="3" max="3" width="25.81640625" customWidth="1"/>
    <col min="4" max="4" width="20.26953125" bestFit="1" customWidth="1"/>
    <col min="5" max="5" width="25.81640625" bestFit="1" customWidth="1"/>
  </cols>
  <sheetData>
    <row r="1" spans="1:8" x14ac:dyDescent="0.35">
      <c r="A1" t="s">
        <v>150</v>
      </c>
      <c r="B1" s="6">
        <f>SUM(B2:B225)</f>
        <v>530149.07000000018</v>
      </c>
      <c r="D1" s="6">
        <f>SUM('JAS Duelos'!C3:C16)</f>
        <v>530149.07000000007</v>
      </c>
      <c r="E1" s="6">
        <f>+B1-D1</f>
        <v>0</v>
      </c>
      <c r="G1" t="s">
        <v>159</v>
      </c>
    </row>
    <row r="2" spans="1:8" x14ac:dyDescent="0.35">
      <c r="A2" s="14"/>
      <c r="B2" s="14"/>
      <c r="E2" s="6"/>
      <c r="G2" t="s">
        <v>160</v>
      </c>
    </row>
    <row r="3" spans="1:8" x14ac:dyDescent="0.35">
      <c r="A3" s="14"/>
      <c r="B3" s="14"/>
      <c r="G3" t="s">
        <v>156</v>
      </c>
      <c r="H3" t="s">
        <v>161</v>
      </c>
    </row>
    <row r="4" spans="1:8" x14ac:dyDescent="0.35">
      <c r="A4" s="14"/>
      <c r="B4" s="14"/>
      <c r="D4" s="14"/>
      <c r="G4" t="s">
        <v>154</v>
      </c>
      <c r="H4" t="s">
        <v>162</v>
      </c>
    </row>
    <row r="5" spans="1:8" x14ac:dyDescent="0.35">
      <c r="A5" s="14"/>
      <c r="B5" s="14"/>
      <c r="G5" t="s">
        <v>157</v>
      </c>
      <c r="H5" t="s">
        <v>163</v>
      </c>
    </row>
    <row r="6" spans="1:8" x14ac:dyDescent="0.35">
      <c r="A6" s="14" t="s">
        <v>123</v>
      </c>
      <c r="B6" s="14">
        <v>4067.0200000000004</v>
      </c>
      <c r="C6">
        <f>VLOOKUP(A6,Autoservicios!$B$2:$D$157,3,0)-B6</f>
        <v>0</v>
      </c>
      <c r="D6" s="14"/>
      <c r="G6" t="s">
        <v>151</v>
      </c>
      <c r="H6" t="s">
        <v>164</v>
      </c>
    </row>
    <row r="7" spans="1:8" x14ac:dyDescent="0.35">
      <c r="A7" s="14" t="s">
        <v>91</v>
      </c>
      <c r="B7" s="14">
        <v>3527.39</v>
      </c>
      <c r="C7">
        <f>VLOOKUP(A7,Autoservicios!$B$2:$D$157,3,0)-B7</f>
        <v>0</v>
      </c>
      <c r="G7" t="s">
        <v>152</v>
      </c>
      <c r="H7" t="s">
        <v>164</v>
      </c>
    </row>
    <row r="8" spans="1:8" x14ac:dyDescent="0.35">
      <c r="A8" s="14" t="s">
        <v>71</v>
      </c>
      <c r="B8" s="14">
        <v>3594.41</v>
      </c>
      <c r="C8">
        <f>VLOOKUP(A8,Autoservicios!$B$2:$D$157,3,0)-B8</f>
        <v>0</v>
      </c>
      <c r="G8" t="s">
        <v>153</v>
      </c>
      <c r="H8" t="s">
        <v>164</v>
      </c>
    </row>
    <row r="9" spans="1:8" x14ac:dyDescent="0.35">
      <c r="A9" s="14" t="s">
        <v>63</v>
      </c>
      <c r="B9" s="14">
        <v>4013.9999999999995</v>
      </c>
      <c r="C9">
        <f>VLOOKUP(A9,Autoservicios!$B$2:$D$157,3,0)-B9</f>
        <v>0</v>
      </c>
      <c r="G9" t="s">
        <v>165</v>
      </c>
      <c r="H9" t="s">
        <v>164</v>
      </c>
    </row>
    <row r="10" spans="1:8" x14ac:dyDescent="0.35">
      <c r="A10" s="14" t="s">
        <v>136</v>
      </c>
      <c r="B10" s="14">
        <v>4783.08</v>
      </c>
      <c r="C10">
        <f>VLOOKUP(A10,Autoservicios!$B$2:$D$157,3,0)-B10</f>
        <v>0</v>
      </c>
      <c r="G10" t="s">
        <v>155</v>
      </c>
      <c r="H10" t="s">
        <v>166</v>
      </c>
    </row>
    <row r="11" spans="1:8" x14ac:dyDescent="0.35">
      <c r="A11" s="14" t="s">
        <v>19</v>
      </c>
      <c r="B11" s="14">
        <v>3785.1600000000003</v>
      </c>
      <c r="C11">
        <f>VLOOKUP(A11,Autoservicios!$B$2:$D$157,3,0)-B11</f>
        <v>0</v>
      </c>
      <c r="G11" t="s">
        <v>167</v>
      </c>
      <c r="H11" t="s">
        <v>168</v>
      </c>
    </row>
    <row r="12" spans="1:8" x14ac:dyDescent="0.35">
      <c r="A12" s="14" t="s">
        <v>72</v>
      </c>
      <c r="B12" s="14">
        <v>7600.4699999999993</v>
      </c>
      <c r="C12">
        <f>VLOOKUP(A12,Autoservicios!$B$2:$D$157,3,0)-B12</f>
        <v>0</v>
      </c>
      <c r="G12" t="s">
        <v>158</v>
      </c>
      <c r="H12" t="s">
        <v>169</v>
      </c>
    </row>
    <row r="13" spans="1:8" x14ac:dyDescent="0.35">
      <c r="A13" s="14" t="s">
        <v>64</v>
      </c>
      <c r="B13" s="14">
        <v>3640.1899999999996</v>
      </c>
      <c r="C13">
        <f>VLOOKUP(A13,Autoservicios!$B$2:$D$157,3,0)-B13</f>
        <v>0</v>
      </c>
      <c r="G13" t="s">
        <v>618</v>
      </c>
      <c r="H13" t="s">
        <v>619</v>
      </c>
    </row>
    <row r="14" spans="1:8" x14ac:dyDescent="0.35">
      <c r="A14" s="14" t="s">
        <v>98</v>
      </c>
      <c r="B14" s="14">
        <v>15228.770000000002</v>
      </c>
      <c r="C14">
        <f>VLOOKUP(A14,Autoservicios!$B$2:$D$157,3,0)-B14</f>
        <v>0</v>
      </c>
      <c r="G14" t="s">
        <v>620</v>
      </c>
      <c r="H14" t="s">
        <v>621</v>
      </c>
    </row>
    <row r="15" spans="1:8" x14ac:dyDescent="0.35">
      <c r="A15" s="14" t="s">
        <v>73</v>
      </c>
      <c r="B15" s="14">
        <v>3698.4700000000003</v>
      </c>
      <c r="C15">
        <f>VLOOKUP(A15,Autoservicios!$B$2:$D$157,3,0)-B15</f>
        <v>0</v>
      </c>
      <c r="G15" t="s">
        <v>732</v>
      </c>
      <c r="H15" t="s">
        <v>733</v>
      </c>
    </row>
    <row r="16" spans="1:8" x14ac:dyDescent="0.35">
      <c r="A16" s="14" t="s">
        <v>26</v>
      </c>
      <c r="B16" s="14">
        <v>8104.8100000000022</v>
      </c>
      <c r="C16">
        <f>VLOOKUP(A16,Autoservicios!$B$2:$D$157,3,0)-B16</f>
        <v>0</v>
      </c>
    </row>
    <row r="17" spans="1:3" x14ac:dyDescent="0.35">
      <c r="A17" s="14" t="s">
        <v>46</v>
      </c>
      <c r="B17" s="14">
        <v>5027.01</v>
      </c>
      <c r="C17">
        <f>VLOOKUP(A17,Autoservicios!$B$2:$D$157,3,0)-B17</f>
        <v>0</v>
      </c>
    </row>
    <row r="18" spans="1:3" x14ac:dyDescent="0.35">
      <c r="A18" s="14" t="s">
        <v>124</v>
      </c>
      <c r="B18" s="14">
        <v>4099.17</v>
      </c>
      <c r="C18">
        <f>VLOOKUP(A18,Autoservicios!$B$2:$D$157,3,0)-B18</f>
        <v>0</v>
      </c>
    </row>
    <row r="19" spans="1:3" x14ac:dyDescent="0.35">
      <c r="A19" s="14" t="s">
        <v>74</v>
      </c>
      <c r="B19" s="14">
        <v>5520.68</v>
      </c>
      <c r="C19">
        <f>VLOOKUP(A19,Autoservicios!$B$2:$D$157,3,0)-B19</f>
        <v>0</v>
      </c>
    </row>
    <row r="20" spans="1:3" x14ac:dyDescent="0.35">
      <c r="A20" s="14" t="s">
        <v>34</v>
      </c>
      <c r="B20" s="14">
        <v>1252.8399999999999</v>
      </c>
      <c r="C20">
        <f>VLOOKUP(A20,Autoservicios!$B$2:$D$157,3,0)-B20</f>
        <v>0</v>
      </c>
    </row>
    <row r="21" spans="1:3" x14ac:dyDescent="0.35">
      <c r="A21" s="14" t="s">
        <v>35</v>
      </c>
      <c r="B21" s="14">
        <v>3391.2699999999995</v>
      </c>
      <c r="C21">
        <f>VLOOKUP(A21,Autoservicios!$B$2:$D$157,3,0)-B21</f>
        <v>0</v>
      </c>
    </row>
    <row r="22" spans="1:3" x14ac:dyDescent="0.35">
      <c r="A22" s="14" t="s">
        <v>103</v>
      </c>
      <c r="B22" s="14">
        <v>1156.8500000000001</v>
      </c>
      <c r="C22">
        <f>VLOOKUP(A22,Autoservicios!$B$2:$D$157,3,0)-B22</f>
        <v>0</v>
      </c>
    </row>
    <row r="23" spans="1:3" x14ac:dyDescent="0.35">
      <c r="A23" s="14" t="s">
        <v>125</v>
      </c>
      <c r="B23" s="14">
        <v>3331.6200000000003</v>
      </c>
      <c r="C23">
        <f>VLOOKUP(A23,Autoservicios!$B$2:$D$157,3,0)-B23</f>
        <v>0</v>
      </c>
    </row>
    <row r="24" spans="1:3" x14ac:dyDescent="0.35">
      <c r="A24" s="14" t="s">
        <v>104</v>
      </c>
      <c r="B24" s="14">
        <v>7341.5999999999995</v>
      </c>
      <c r="C24">
        <f>VLOOKUP(A24,Autoservicios!$B$2:$D$157,3,0)-B24</f>
        <v>0</v>
      </c>
    </row>
    <row r="25" spans="1:3" x14ac:dyDescent="0.35">
      <c r="A25" s="14" t="s">
        <v>56</v>
      </c>
      <c r="B25" s="14">
        <v>2209.9699999999998</v>
      </c>
      <c r="C25">
        <f>VLOOKUP(A25,Autoservicios!$B$2:$D$157,3,0)-B25</f>
        <v>0</v>
      </c>
    </row>
    <row r="26" spans="1:3" x14ac:dyDescent="0.35">
      <c r="A26" s="14" t="s">
        <v>20</v>
      </c>
      <c r="B26" s="14">
        <v>6441.7699999999986</v>
      </c>
      <c r="C26">
        <f>VLOOKUP(A26,Autoservicios!$B$2:$D$157,3,0)-B26</f>
        <v>0</v>
      </c>
    </row>
    <row r="27" spans="1:3" x14ac:dyDescent="0.35">
      <c r="A27" s="14" t="s">
        <v>36</v>
      </c>
      <c r="B27" s="14">
        <v>3032.2400000000002</v>
      </c>
      <c r="C27">
        <f>VLOOKUP(A27,Autoservicios!$B$2:$D$157,3,0)-B27</f>
        <v>0</v>
      </c>
    </row>
    <row r="28" spans="1:3" x14ac:dyDescent="0.35">
      <c r="A28" s="14" t="s">
        <v>27</v>
      </c>
      <c r="B28" s="14">
        <v>2522.4299999999998</v>
      </c>
      <c r="C28">
        <f>VLOOKUP(A28,Autoservicios!$B$2:$D$157,3,0)-B28</f>
        <v>0</v>
      </c>
    </row>
    <row r="29" spans="1:3" x14ac:dyDescent="0.35">
      <c r="A29" s="14" t="s">
        <v>47</v>
      </c>
      <c r="B29" s="14">
        <v>5626.1100000000006</v>
      </c>
      <c r="C29">
        <f>VLOOKUP(A29,Autoservicios!$B$2:$D$157,3,0)-B29</f>
        <v>0</v>
      </c>
    </row>
    <row r="30" spans="1:3" x14ac:dyDescent="0.35">
      <c r="A30" s="14" t="s">
        <v>137</v>
      </c>
      <c r="B30" s="14">
        <v>4793.21</v>
      </c>
      <c r="C30">
        <f>VLOOKUP(A30,Autoservicios!$B$2:$D$157,3,0)-B30</f>
        <v>0</v>
      </c>
    </row>
    <row r="31" spans="1:3" x14ac:dyDescent="0.35">
      <c r="A31" s="14" t="s">
        <v>126</v>
      </c>
      <c r="B31" s="14">
        <v>2762.37</v>
      </c>
      <c r="C31">
        <f>VLOOKUP(A31,Autoservicios!$B$2:$D$157,3,0)-B31</f>
        <v>0</v>
      </c>
    </row>
    <row r="32" spans="1:3" x14ac:dyDescent="0.35">
      <c r="A32" s="14" t="s">
        <v>28</v>
      </c>
      <c r="B32" s="14">
        <v>1282.33</v>
      </c>
      <c r="C32">
        <f>VLOOKUP(A32,Autoservicios!$B$2:$D$157,3,0)-B32</f>
        <v>0</v>
      </c>
    </row>
    <row r="33" spans="1:4" x14ac:dyDescent="0.35">
      <c r="A33" s="14" t="s">
        <v>88</v>
      </c>
      <c r="B33" s="14">
        <v>11044.270000000002</v>
      </c>
      <c r="C33">
        <f>VLOOKUP(A33,Autoservicios!$B$2:$D$157,3,0)-B33</f>
        <v>0</v>
      </c>
    </row>
    <row r="34" spans="1:4" x14ac:dyDescent="0.35">
      <c r="A34" s="14" t="s">
        <v>138</v>
      </c>
      <c r="B34" s="14">
        <v>2117.2200000000007</v>
      </c>
      <c r="C34">
        <f>VLOOKUP(A34,Autoservicios!$B$2:$D$157,3,0)-B34</f>
        <v>0</v>
      </c>
    </row>
    <row r="35" spans="1:4" x14ac:dyDescent="0.35">
      <c r="A35" s="14" t="s">
        <v>57</v>
      </c>
      <c r="B35" s="14">
        <v>3899.1</v>
      </c>
      <c r="C35">
        <f>VLOOKUP(A35,Autoservicios!$B$2:$D$157,3,0)-B35</f>
        <v>0</v>
      </c>
      <c r="D35" s="14"/>
    </row>
    <row r="36" spans="1:4" x14ac:dyDescent="0.35">
      <c r="A36" s="14" t="s">
        <v>75</v>
      </c>
      <c r="B36" s="14">
        <v>4824.38</v>
      </c>
      <c r="C36">
        <f>VLOOKUP(A36,Autoservicios!$B$2:$D$157,3,0)-B36</f>
        <v>0</v>
      </c>
    </row>
    <row r="37" spans="1:4" x14ac:dyDescent="0.35">
      <c r="A37" s="14" t="s">
        <v>37</v>
      </c>
      <c r="B37" s="14">
        <v>4072.7999999999993</v>
      </c>
      <c r="C37">
        <f>VLOOKUP(A37,Autoservicios!$B$2:$D$157,3,0)-B37</f>
        <v>0</v>
      </c>
    </row>
    <row r="38" spans="1:4" x14ac:dyDescent="0.35">
      <c r="A38" s="14" t="s">
        <v>65</v>
      </c>
      <c r="B38" s="14">
        <v>3085.9900000000007</v>
      </c>
      <c r="C38">
        <f>VLOOKUP(A38,Autoservicios!$B$2:$D$157,3,0)-B38</f>
        <v>0</v>
      </c>
    </row>
    <row r="39" spans="1:4" x14ac:dyDescent="0.35">
      <c r="A39" s="14" t="s">
        <v>154</v>
      </c>
      <c r="B39" s="14">
        <v>0</v>
      </c>
      <c r="C39" t="e">
        <f>VLOOKUP(A39,Autoservicios!$B$2:$D$157,3,0)-B39</f>
        <v>#N/A</v>
      </c>
      <c r="D39" t="s">
        <v>154</v>
      </c>
    </row>
    <row r="40" spans="1:4" x14ac:dyDescent="0.35">
      <c r="A40" s="14" t="s">
        <v>99</v>
      </c>
      <c r="B40" s="14">
        <v>5265.58</v>
      </c>
      <c r="C40">
        <f>VLOOKUP(A40,Autoservicios!$B$2:$D$157,3,0)-B40</f>
        <v>0</v>
      </c>
      <c r="D40" s="14">
        <v>2789.2700000000004</v>
      </c>
    </row>
    <row r="41" spans="1:4" x14ac:dyDescent="0.35">
      <c r="A41" s="14" t="s">
        <v>29</v>
      </c>
      <c r="B41" s="14">
        <v>1423.53</v>
      </c>
      <c r="C41">
        <f>VLOOKUP(A41,Autoservicios!$B$2:$D$157,3,0)-B41</f>
        <v>0</v>
      </c>
    </row>
    <row r="42" spans="1:4" x14ac:dyDescent="0.35">
      <c r="A42" s="14" t="s">
        <v>76</v>
      </c>
      <c r="B42" s="14">
        <v>2755.23</v>
      </c>
      <c r="C42">
        <f>VLOOKUP(A42,Autoservicios!$B$2:$D$157,3,0)-B42</f>
        <v>0</v>
      </c>
    </row>
    <row r="43" spans="1:4" x14ac:dyDescent="0.35">
      <c r="A43" s="14" t="s">
        <v>105</v>
      </c>
      <c r="B43" s="14">
        <v>4378.6100000000006</v>
      </c>
      <c r="C43">
        <f>VLOOKUP(A43,Autoservicios!$B$2:$D$157,3,0)-B43</f>
        <v>0</v>
      </c>
    </row>
    <row r="44" spans="1:4" x14ac:dyDescent="0.35">
      <c r="A44" s="14" t="s">
        <v>30</v>
      </c>
      <c r="B44" s="14">
        <v>4938.3100000000004</v>
      </c>
      <c r="C44">
        <f>VLOOKUP(A44,Autoservicios!$B$2:$D$157,3,0)-B44</f>
        <v>0</v>
      </c>
    </row>
    <row r="45" spans="1:4" x14ac:dyDescent="0.35">
      <c r="A45" s="14" t="s">
        <v>110</v>
      </c>
      <c r="B45" s="14">
        <v>4770.7</v>
      </c>
      <c r="C45">
        <f>VLOOKUP(A45,Autoservicios!$B$2:$D$157,3,0)-B45</f>
        <v>0</v>
      </c>
    </row>
    <row r="46" spans="1:4" x14ac:dyDescent="0.35">
      <c r="A46" s="14" t="s">
        <v>66</v>
      </c>
      <c r="B46" s="14">
        <v>1877.8200000000002</v>
      </c>
      <c r="C46">
        <f>VLOOKUP(A46,Autoservicios!$B$2:$D$157,3,0)-B46</f>
        <v>0</v>
      </c>
    </row>
    <row r="47" spans="1:4" x14ac:dyDescent="0.35">
      <c r="A47" s="14" t="s">
        <v>77</v>
      </c>
      <c r="B47" s="14">
        <v>2086.2800000000002</v>
      </c>
      <c r="C47">
        <f>VLOOKUP(A47,Autoservicios!$B$2:$D$157,3,0)-B47</f>
        <v>0</v>
      </c>
    </row>
    <row r="48" spans="1:4" x14ac:dyDescent="0.35">
      <c r="A48" s="14" t="s">
        <v>78</v>
      </c>
      <c r="B48" s="14">
        <v>5669.0700000000006</v>
      </c>
      <c r="C48">
        <f>VLOOKUP(A48,Autoservicios!$B$2:$D$157,3,0)-B48</f>
        <v>0</v>
      </c>
    </row>
    <row r="49" spans="1:4" x14ac:dyDescent="0.35">
      <c r="A49" s="14" t="s">
        <v>92</v>
      </c>
      <c r="B49" s="14">
        <v>1687.93</v>
      </c>
      <c r="C49">
        <f>VLOOKUP(A49,Autoservicios!$B$2:$D$157,3,0)-B49</f>
        <v>0</v>
      </c>
    </row>
    <row r="50" spans="1:4" x14ac:dyDescent="0.35">
      <c r="A50" s="14" t="s">
        <v>127</v>
      </c>
      <c r="B50" s="14">
        <v>1134.04</v>
      </c>
      <c r="C50">
        <f>VLOOKUP(A50,Autoservicios!$B$2:$D$157,3,0)-B50</f>
        <v>0</v>
      </c>
    </row>
    <row r="51" spans="1:4" x14ac:dyDescent="0.35">
      <c r="A51" s="14" t="s">
        <v>93</v>
      </c>
      <c r="B51" s="14">
        <v>4982.9400000000005</v>
      </c>
      <c r="C51">
        <f>VLOOKUP(A51,Autoservicios!$B$2:$D$157,3,0)-B51</f>
        <v>0</v>
      </c>
    </row>
    <row r="52" spans="1:4" x14ac:dyDescent="0.35">
      <c r="A52" s="14" t="s">
        <v>111</v>
      </c>
      <c r="B52" s="14">
        <v>2564.4100000000003</v>
      </c>
      <c r="C52">
        <f>VLOOKUP(A52,Autoservicios!$B$2:$D$157,3,0)-B52</f>
        <v>0</v>
      </c>
    </row>
    <row r="53" spans="1:4" x14ac:dyDescent="0.35">
      <c r="A53" s="14" t="s">
        <v>112</v>
      </c>
      <c r="B53" s="14">
        <v>4256.9399999999996</v>
      </c>
      <c r="C53">
        <f>VLOOKUP(A53,Autoservicios!$B$2:$D$157,3,0)-B53</f>
        <v>0</v>
      </c>
    </row>
    <row r="54" spans="1:4" x14ac:dyDescent="0.35">
      <c r="A54" s="14" t="s">
        <v>155</v>
      </c>
      <c r="B54" s="14">
        <v>0</v>
      </c>
      <c r="C54" t="e">
        <f>VLOOKUP(A54,Autoservicios!$B$2:$D$157,3,0)-B54</f>
        <v>#N/A</v>
      </c>
      <c r="D54" t="s">
        <v>155</v>
      </c>
    </row>
    <row r="55" spans="1:4" x14ac:dyDescent="0.35">
      <c r="A55" s="14" t="s">
        <v>113</v>
      </c>
      <c r="B55" s="14">
        <v>2162.38</v>
      </c>
      <c r="C55">
        <f>VLOOKUP(A55,Autoservicios!$B$2:$D$157,3,0)-B55</f>
        <v>0</v>
      </c>
      <c r="D55" s="14">
        <v>34247.850000000006</v>
      </c>
    </row>
    <row r="56" spans="1:4" x14ac:dyDescent="0.35">
      <c r="A56" s="14" t="s">
        <v>106</v>
      </c>
      <c r="B56" s="14">
        <v>773.73</v>
      </c>
      <c r="C56">
        <f>VLOOKUP(A56,Autoservicios!$B$2:$D$157,3,0)-B56</f>
        <v>0</v>
      </c>
    </row>
    <row r="57" spans="1:4" x14ac:dyDescent="0.35">
      <c r="A57" s="14" t="s">
        <v>48</v>
      </c>
      <c r="B57" s="14">
        <v>456.95000000000005</v>
      </c>
      <c r="C57">
        <f>VLOOKUP(A57,Autoservicios!$B$2:$D$157,3,0)-B57</f>
        <v>0</v>
      </c>
    </row>
    <row r="58" spans="1:4" x14ac:dyDescent="0.35">
      <c r="A58" s="14" t="s">
        <v>128</v>
      </c>
      <c r="B58" s="14">
        <v>5419.3300000000008</v>
      </c>
      <c r="C58">
        <f>VLOOKUP(A58,Autoservicios!$B$2:$D$157,3,0)-B58</f>
        <v>0</v>
      </c>
    </row>
    <row r="59" spans="1:4" x14ac:dyDescent="0.35">
      <c r="A59" s="14" t="s">
        <v>129</v>
      </c>
      <c r="B59" s="14">
        <v>5156.7800000000007</v>
      </c>
      <c r="C59">
        <f>VLOOKUP(A59,Autoservicios!$B$2:$D$157,3,0)-B59</f>
        <v>0</v>
      </c>
    </row>
    <row r="60" spans="1:4" x14ac:dyDescent="0.35">
      <c r="A60" s="14" t="s">
        <v>67</v>
      </c>
      <c r="B60" s="14">
        <v>2757.14</v>
      </c>
      <c r="C60">
        <f>VLOOKUP(A60,Autoservicios!$B$2:$D$157,3,0)-B60</f>
        <v>0</v>
      </c>
    </row>
    <row r="61" spans="1:4" x14ac:dyDescent="0.35">
      <c r="A61" s="14" t="s">
        <v>58</v>
      </c>
      <c r="B61" s="14">
        <v>4887.2</v>
      </c>
      <c r="C61">
        <f>VLOOKUP(A61,Autoservicios!$B$2:$D$157,3,0)-B61</f>
        <v>0</v>
      </c>
    </row>
    <row r="62" spans="1:4" x14ac:dyDescent="0.35">
      <c r="A62" s="14" t="s">
        <v>94</v>
      </c>
      <c r="B62" s="14">
        <v>2972.1199999999994</v>
      </c>
      <c r="C62">
        <f>VLOOKUP(A62,Autoservicios!$B$2:$D$157,3,0)-B62</f>
        <v>0</v>
      </c>
    </row>
    <row r="63" spans="1:4" x14ac:dyDescent="0.35">
      <c r="A63" s="14" t="s">
        <v>49</v>
      </c>
      <c r="B63" s="14">
        <v>3988.9500000000003</v>
      </c>
      <c r="C63">
        <f>VLOOKUP(A63,Autoservicios!$B$2:$D$157,3,0)-B63</f>
        <v>0</v>
      </c>
    </row>
    <row r="64" spans="1:4" x14ac:dyDescent="0.35">
      <c r="A64" s="14" t="s">
        <v>50</v>
      </c>
      <c r="B64" s="14">
        <v>4782.1899999999996</v>
      </c>
      <c r="C64">
        <f>VLOOKUP(A64,Autoservicios!$B$2:$D$157,3,0)-B64</f>
        <v>0</v>
      </c>
    </row>
    <row r="65" spans="1:3" x14ac:dyDescent="0.35">
      <c r="A65" s="14" t="s">
        <v>114</v>
      </c>
      <c r="B65" s="14">
        <v>5032.12</v>
      </c>
      <c r="C65">
        <f>VLOOKUP(A65,Autoservicios!$B$2:$D$157,3,0)-B65</f>
        <v>0</v>
      </c>
    </row>
    <row r="66" spans="1:3" x14ac:dyDescent="0.35">
      <c r="A66" s="14" t="s">
        <v>115</v>
      </c>
      <c r="B66" s="14">
        <v>3691.6899999999996</v>
      </c>
      <c r="C66">
        <f>VLOOKUP(A66,Autoservicios!$B$2:$D$157,3,0)-B66</f>
        <v>0</v>
      </c>
    </row>
    <row r="67" spans="1:3" x14ac:dyDescent="0.35">
      <c r="A67" s="14" t="s">
        <v>95</v>
      </c>
      <c r="B67" s="14">
        <v>1301.0600000000002</v>
      </c>
      <c r="C67">
        <f>VLOOKUP(A67,Autoservicios!$B$2:$D$157,3,0)-B67</f>
        <v>0</v>
      </c>
    </row>
    <row r="68" spans="1:3" x14ac:dyDescent="0.35">
      <c r="A68" s="14" t="s">
        <v>116</v>
      </c>
      <c r="B68" s="14">
        <v>2023.1</v>
      </c>
      <c r="C68">
        <f>VLOOKUP(A68,Autoservicios!$B$2:$D$157,3,0)-B68</f>
        <v>0</v>
      </c>
    </row>
    <row r="69" spans="1:3" x14ac:dyDescent="0.35">
      <c r="A69" s="14" t="s">
        <v>139</v>
      </c>
      <c r="B69" s="14">
        <v>4820.9699999999993</v>
      </c>
      <c r="C69">
        <f>VLOOKUP(A69,Autoservicios!$B$2:$D$157,3,0)-B69</f>
        <v>0</v>
      </c>
    </row>
    <row r="70" spans="1:3" x14ac:dyDescent="0.35">
      <c r="A70" s="14" t="s">
        <v>130</v>
      </c>
      <c r="B70" s="14">
        <v>1691.9</v>
      </c>
      <c r="C70">
        <f>VLOOKUP(A70,Autoservicios!$B$2:$D$157,3,0)-B70</f>
        <v>0</v>
      </c>
    </row>
    <row r="71" spans="1:3" x14ac:dyDescent="0.35">
      <c r="A71" s="14" t="s">
        <v>140</v>
      </c>
      <c r="B71" s="14">
        <v>2654.0700000000006</v>
      </c>
      <c r="C71">
        <f>VLOOKUP(A71,Autoservicios!$B$2:$D$157,3,0)-B71</f>
        <v>0</v>
      </c>
    </row>
    <row r="72" spans="1:3" x14ac:dyDescent="0.35">
      <c r="A72" s="14" t="s">
        <v>51</v>
      </c>
      <c r="B72" s="14">
        <v>3514.6699999999996</v>
      </c>
      <c r="C72">
        <f>VLOOKUP(A72,Autoservicios!$B$2:$D$157,3,0)-B72</f>
        <v>0</v>
      </c>
    </row>
    <row r="73" spans="1:3" x14ac:dyDescent="0.35">
      <c r="A73" s="14" t="s">
        <v>141</v>
      </c>
      <c r="B73" s="14">
        <v>4492.1500000000005</v>
      </c>
      <c r="C73">
        <f>VLOOKUP(A73,Autoservicios!$B$2:$D$157,3,0)-B73</f>
        <v>0</v>
      </c>
    </row>
    <row r="74" spans="1:3" x14ac:dyDescent="0.35">
      <c r="A74" s="14" t="s">
        <v>142</v>
      </c>
      <c r="B74" s="14">
        <v>1952.7000000000003</v>
      </c>
      <c r="C74">
        <f>VLOOKUP(A74,Autoservicios!$B$2:$D$157,3,0)-B74</f>
        <v>0</v>
      </c>
    </row>
    <row r="75" spans="1:3" x14ac:dyDescent="0.35">
      <c r="A75" s="14" t="s">
        <v>143</v>
      </c>
      <c r="B75" s="14">
        <v>6147.76</v>
      </c>
      <c r="C75">
        <f>VLOOKUP(A75,Autoservicios!$B$2:$D$157,3,0)-B75</f>
        <v>0</v>
      </c>
    </row>
    <row r="76" spans="1:3" x14ac:dyDescent="0.35">
      <c r="A76" s="14" t="s">
        <v>79</v>
      </c>
      <c r="B76" s="14">
        <v>3345.09</v>
      </c>
      <c r="C76">
        <f>VLOOKUP(A76,Autoservicios!$B$2:$D$157,3,0)-B76</f>
        <v>0</v>
      </c>
    </row>
    <row r="77" spans="1:3" x14ac:dyDescent="0.35">
      <c r="A77" s="14" t="s">
        <v>96</v>
      </c>
      <c r="B77" s="14">
        <v>4437.2599999999993</v>
      </c>
      <c r="C77">
        <f>VLOOKUP(A77,Autoservicios!$B$2:$D$157,3,0)-B77</f>
        <v>0</v>
      </c>
    </row>
    <row r="78" spans="1:3" x14ac:dyDescent="0.35">
      <c r="A78" s="14" t="s">
        <v>117</v>
      </c>
      <c r="B78" s="14">
        <v>2975.51</v>
      </c>
      <c r="C78">
        <f>VLOOKUP(A78,Autoservicios!$B$2:$D$157,3,0)-B78</f>
        <v>0</v>
      </c>
    </row>
    <row r="79" spans="1:3" x14ac:dyDescent="0.35">
      <c r="A79" s="14" t="s">
        <v>131</v>
      </c>
      <c r="B79" s="14">
        <v>2107.0800000000004</v>
      </c>
      <c r="C79">
        <f>VLOOKUP(A79,Autoservicios!$B$2:$D$157,3,0)-B79</f>
        <v>0</v>
      </c>
    </row>
    <row r="80" spans="1:3" x14ac:dyDescent="0.35">
      <c r="A80" s="14" t="s">
        <v>144</v>
      </c>
      <c r="B80" s="14">
        <v>4310.2699999999995</v>
      </c>
      <c r="C80">
        <f>VLOOKUP(A80,Autoservicios!$B$2:$D$157,3,0)-B80</f>
        <v>0</v>
      </c>
    </row>
    <row r="81" spans="1:4" x14ac:dyDescent="0.35">
      <c r="A81" s="14" t="s">
        <v>80</v>
      </c>
      <c r="B81" s="14">
        <v>4845.6600000000008</v>
      </c>
      <c r="C81">
        <f>VLOOKUP(A81,Autoservicios!$B$2:$D$157,3,0)-B81</f>
        <v>0</v>
      </c>
    </row>
    <row r="82" spans="1:4" x14ac:dyDescent="0.35">
      <c r="A82" s="14" t="s">
        <v>156</v>
      </c>
      <c r="B82" s="14">
        <v>0</v>
      </c>
      <c r="C82" t="e">
        <f>VLOOKUP(A82,Autoservicios!$B$2:$D$157,3,0)-B82</f>
        <v>#N/A</v>
      </c>
      <c r="D82" t="s">
        <v>156</v>
      </c>
    </row>
    <row r="83" spans="1:4" x14ac:dyDescent="0.35">
      <c r="A83" s="14" t="s">
        <v>59</v>
      </c>
      <c r="B83" s="14">
        <v>1240.78</v>
      </c>
      <c r="C83">
        <f>VLOOKUP(A83,Autoservicios!$B$2:$D$157,3,0)-B83</f>
        <v>0</v>
      </c>
      <c r="D83" s="14">
        <v>1632.5</v>
      </c>
    </row>
    <row r="84" spans="1:4" x14ac:dyDescent="0.35">
      <c r="A84" s="14" t="s">
        <v>97</v>
      </c>
      <c r="B84" s="14">
        <v>3911.0999999999995</v>
      </c>
      <c r="C84">
        <f>VLOOKUP(A84,Autoservicios!$B$2:$D$157,3,0)-B84</f>
        <v>0</v>
      </c>
    </row>
    <row r="85" spans="1:4" x14ac:dyDescent="0.35">
      <c r="A85" s="14" t="s">
        <v>107</v>
      </c>
      <c r="B85" s="14">
        <v>3993.7100000000009</v>
      </c>
      <c r="C85">
        <f>VLOOKUP(A85,Autoservicios!$B$2:$D$157,3,0)-B85</f>
        <v>0</v>
      </c>
    </row>
    <row r="86" spans="1:4" x14ac:dyDescent="0.35">
      <c r="A86" s="14" t="s">
        <v>132</v>
      </c>
      <c r="B86" s="14">
        <v>2253.31</v>
      </c>
      <c r="C86">
        <f>VLOOKUP(A86,Autoservicios!$B$2:$D$157,3,0)-B86</f>
        <v>0</v>
      </c>
    </row>
    <row r="87" spans="1:4" x14ac:dyDescent="0.35">
      <c r="A87" s="14" t="s">
        <v>81</v>
      </c>
      <c r="B87" s="14">
        <v>3942.2200000000003</v>
      </c>
      <c r="C87">
        <f>VLOOKUP(A87,Autoservicios!$B$2:$D$157,3,0)-B87</f>
        <v>0</v>
      </c>
    </row>
    <row r="88" spans="1:4" x14ac:dyDescent="0.35">
      <c r="A88" s="14" t="s">
        <v>21</v>
      </c>
      <c r="B88" s="14">
        <v>3860.87</v>
      </c>
      <c r="C88">
        <f>VLOOKUP(A88,Autoservicios!$B$2:$D$157,3,0)-B88</f>
        <v>0</v>
      </c>
    </row>
    <row r="89" spans="1:4" x14ac:dyDescent="0.35">
      <c r="A89" s="14" t="s">
        <v>38</v>
      </c>
      <c r="B89" s="14">
        <v>3017.3399999999997</v>
      </c>
      <c r="C89">
        <f>VLOOKUP(A89,Autoservicios!$B$2:$D$157,3,0)-B89</f>
        <v>0</v>
      </c>
    </row>
    <row r="90" spans="1:4" x14ac:dyDescent="0.35">
      <c r="A90" s="14" t="s">
        <v>39</v>
      </c>
      <c r="B90" s="14">
        <v>1054.97</v>
      </c>
      <c r="C90">
        <f>VLOOKUP(A90,Autoservicios!$B$2:$D$157,3,0)-B90</f>
        <v>0</v>
      </c>
    </row>
    <row r="91" spans="1:4" x14ac:dyDescent="0.35">
      <c r="A91" s="14" t="s">
        <v>118</v>
      </c>
      <c r="B91" s="14">
        <v>3137.75</v>
      </c>
      <c r="C91">
        <f>VLOOKUP(A91,Autoservicios!$B$2:$D$157,3,0)-B91</f>
        <v>0</v>
      </c>
    </row>
    <row r="92" spans="1:4" x14ac:dyDescent="0.35">
      <c r="A92" s="14" t="s">
        <v>119</v>
      </c>
      <c r="B92" s="14">
        <v>3351.8300000000004</v>
      </c>
      <c r="C92">
        <f>VLOOKUP(A92,Autoservicios!$B$2:$D$157,3,0)-B92</f>
        <v>0</v>
      </c>
    </row>
    <row r="93" spans="1:4" x14ac:dyDescent="0.35">
      <c r="A93" s="14" t="s">
        <v>22</v>
      </c>
      <c r="B93" s="14">
        <v>3888.01</v>
      </c>
      <c r="C93">
        <f>VLOOKUP(A93,Autoservicios!$B$2:$D$157,3,0)-B93</f>
        <v>0</v>
      </c>
    </row>
    <row r="94" spans="1:4" x14ac:dyDescent="0.35">
      <c r="A94" s="14" t="s">
        <v>31</v>
      </c>
      <c r="B94" s="14">
        <v>4821.4100000000017</v>
      </c>
      <c r="C94">
        <f>VLOOKUP(A94,Autoservicios!$B$2:$D$157,3,0)-B94</f>
        <v>0</v>
      </c>
    </row>
    <row r="95" spans="1:4" x14ac:dyDescent="0.35">
      <c r="A95" s="14" t="s">
        <v>23</v>
      </c>
      <c r="B95" s="14">
        <v>3423.5699999999997</v>
      </c>
      <c r="C95">
        <f>VLOOKUP(A95,Autoservicios!$B$2:$D$157,3,0)-B95</f>
        <v>0</v>
      </c>
    </row>
    <row r="96" spans="1:4" x14ac:dyDescent="0.35">
      <c r="A96" s="14" t="s">
        <v>100</v>
      </c>
      <c r="B96" s="14">
        <v>6354.3000000000011</v>
      </c>
      <c r="C96">
        <f>VLOOKUP(A96,Autoservicios!$B$2:$D$157,3,0)-B96</f>
        <v>0</v>
      </c>
    </row>
    <row r="97" spans="1:3" x14ac:dyDescent="0.35">
      <c r="A97" s="14" t="s">
        <v>40</v>
      </c>
      <c r="B97" s="14">
        <v>4077.0499999999997</v>
      </c>
      <c r="C97">
        <f>VLOOKUP(A97,Autoservicios!$B$2:$D$157,3,0)-B97</f>
        <v>0</v>
      </c>
    </row>
    <row r="98" spans="1:3" x14ac:dyDescent="0.35">
      <c r="A98" s="14" t="s">
        <v>68</v>
      </c>
      <c r="B98" s="14">
        <v>4282.6400000000003</v>
      </c>
      <c r="C98">
        <f>VLOOKUP(A98,Autoservicios!$B$2:$D$157,3,0)-B98</f>
        <v>0</v>
      </c>
    </row>
    <row r="99" spans="1:3" x14ac:dyDescent="0.35">
      <c r="A99" s="14" t="s">
        <v>120</v>
      </c>
      <c r="B99" s="14">
        <v>3362.2899999999995</v>
      </c>
      <c r="C99">
        <f>VLOOKUP(A99,Autoservicios!$B$2:$D$157,3,0)-B99</f>
        <v>0</v>
      </c>
    </row>
    <row r="100" spans="1:3" x14ac:dyDescent="0.35">
      <c r="A100" s="14" t="s">
        <v>41</v>
      </c>
      <c r="B100" s="14">
        <v>4903.96</v>
      </c>
      <c r="C100">
        <f>VLOOKUP(A100,Autoservicios!$B$2:$D$157,3,0)-B100</f>
        <v>0</v>
      </c>
    </row>
    <row r="101" spans="1:3" x14ac:dyDescent="0.35">
      <c r="A101" s="14" t="s">
        <v>108</v>
      </c>
      <c r="B101" s="14">
        <v>2419.2900000000004</v>
      </c>
      <c r="C101">
        <f>VLOOKUP(A101,Autoservicios!$B$2:$D$157,3,0)-B101</f>
        <v>0</v>
      </c>
    </row>
    <row r="102" spans="1:3" x14ac:dyDescent="0.35">
      <c r="A102" s="14" t="s">
        <v>121</v>
      </c>
      <c r="B102" s="14">
        <v>5142.1500000000005</v>
      </c>
      <c r="C102">
        <f>VLOOKUP(A102,Autoservicios!$B$2:$D$157,3,0)-B102</f>
        <v>0</v>
      </c>
    </row>
    <row r="103" spans="1:3" x14ac:dyDescent="0.35">
      <c r="A103" s="14" t="s">
        <v>52</v>
      </c>
      <c r="B103" s="14">
        <v>8365.07</v>
      </c>
      <c r="C103">
        <f>VLOOKUP(A103,Autoservicios!$B$2:$D$157,3,0)-B103</f>
        <v>0</v>
      </c>
    </row>
    <row r="104" spans="1:3" x14ac:dyDescent="0.35">
      <c r="A104" s="14" t="s">
        <v>53</v>
      </c>
      <c r="B104" s="14">
        <v>2677.83</v>
      </c>
      <c r="C104">
        <f>VLOOKUP(A104,Autoservicios!$B$2:$D$157,3,0)-B104</f>
        <v>0</v>
      </c>
    </row>
    <row r="105" spans="1:3" x14ac:dyDescent="0.35">
      <c r="A105" s="14" t="s">
        <v>69</v>
      </c>
      <c r="B105" s="14">
        <v>1145.83</v>
      </c>
      <c r="C105">
        <f>VLOOKUP(A105,Autoservicios!$B$2:$D$157,3,0)-B105</f>
        <v>0</v>
      </c>
    </row>
    <row r="106" spans="1:3" x14ac:dyDescent="0.35">
      <c r="A106" s="14" t="s">
        <v>82</v>
      </c>
      <c r="B106" s="14">
        <v>1992.8</v>
      </c>
      <c r="C106">
        <f>VLOOKUP(A106,Autoservicios!$B$2:$D$157,3,0)-B106</f>
        <v>0</v>
      </c>
    </row>
    <row r="107" spans="1:3" x14ac:dyDescent="0.35">
      <c r="A107" s="14" t="s">
        <v>60</v>
      </c>
      <c r="B107" s="14">
        <v>3477.68</v>
      </c>
      <c r="C107">
        <f>VLOOKUP(A107,Autoservicios!$B$2:$D$157,3,0)-B107</f>
        <v>0</v>
      </c>
    </row>
    <row r="108" spans="1:3" x14ac:dyDescent="0.35">
      <c r="A108" s="14" t="s">
        <v>133</v>
      </c>
      <c r="B108" s="14">
        <v>7068.05</v>
      </c>
      <c r="C108">
        <f>VLOOKUP(A108,Autoservicios!$B$2:$D$157,3,0)-B108</f>
        <v>0</v>
      </c>
    </row>
    <row r="109" spans="1:3" x14ac:dyDescent="0.35">
      <c r="A109" s="14" t="s">
        <v>89</v>
      </c>
      <c r="B109" s="14">
        <v>3987.9</v>
      </c>
      <c r="C109">
        <f>VLOOKUP(A109,Autoservicios!$B$2:$D$157,3,0)-B109</f>
        <v>0</v>
      </c>
    </row>
    <row r="110" spans="1:3" x14ac:dyDescent="0.35">
      <c r="A110" s="14" t="s">
        <v>83</v>
      </c>
      <c r="B110" s="14">
        <v>5903.33</v>
      </c>
      <c r="C110">
        <f>VLOOKUP(A110,Autoservicios!$B$2:$D$157,3,0)-B110</f>
        <v>0</v>
      </c>
    </row>
    <row r="111" spans="1:3" x14ac:dyDescent="0.35">
      <c r="A111" s="14" t="s">
        <v>101</v>
      </c>
      <c r="B111" s="14">
        <v>7781.0699999999988</v>
      </c>
      <c r="C111">
        <f>VLOOKUP(A111,Autoservicios!$B$2:$D$157,3,0)-B111</f>
        <v>0</v>
      </c>
    </row>
    <row r="112" spans="1:3" x14ac:dyDescent="0.35">
      <c r="A112" s="14" t="s">
        <v>84</v>
      </c>
      <c r="B112" s="14">
        <v>3902.6900000000005</v>
      </c>
      <c r="C112">
        <f>VLOOKUP(A112,Autoservicios!$B$2:$D$157,3,0)-B112</f>
        <v>0</v>
      </c>
    </row>
    <row r="113" spans="1:4" x14ac:dyDescent="0.35">
      <c r="A113" s="14" t="s">
        <v>42</v>
      </c>
      <c r="B113" s="14">
        <v>2979.71</v>
      </c>
      <c r="C113">
        <f>VLOOKUP(A113,Autoservicios!$B$2:$D$157,3,0)-B113</f>
        <v>0</v>
      </c>
    </row>
    <row r="114" spans="1:4" x14ac:dyDescent="0.35">
      <c r="A114" s="14" t="s">
        <v>32</v>
      </c>
      <c r="B114" s="14">
        <v>5980.17</v>
      </c>
      <c r="C114">
        <f>VLOOKUP(A114,Autoservicios!$B$2:$D$157,3,0)-B114</f>
        <v>0</v>
      </c>
    </row>
    <row r="115" spans="1:4" x14ac:dyDescent="0.35">
      <c r="A115" s="14" t="s">
        <v>70</v>
      </c>
      <c r="B115" s="14">
        <v>5868.27</v>
      </c>
      <c r="C115">
        <f>VLOOKUP(A115,Autoservicios!$B$2:$D$157,3,0)-B115</f>
        <v>0</v>
      </c>
    </row>
    <row r="116" spans="1:4" x14ac:dyDescent="0.35">
      <c r="A116" s="14" t="s">
        <v>134</v>
      </c>
      <c r="B116" s="14">
        <v>1130.1200000000001</v>
      </c>
      <c r="C116">
        <f>VLOOKUP(A116,Autoservicios!$B$2:$D$157,3,0)-B116</f>
        <v>0</v>
      </c>
    </row>
    <row r="117" spans="1:4" x14ac:dyDescent="0.35">
      <c r="A117" s="14" t="s">
        <v>109</v>
      </c>
      <c r="B117" s="14">
        <v>3183.1600000000008</v>
      </c>
      <c r="C117">
        <f>VLOOKUP(A117,Autoservicios!$B$2:$D$157,3,0)-B117</f>
        <v>0</v>
      </c>
    </row>
    <row r="118" spans="1:4" x14ac:dyDescent="0.35">
      <c r="A118" s="14" t="s">
        <v>24</v>
      </c>
      <c r="B118" s="14">
        <v>1126.71</v>
      </c>
      <c r="C118">
        <f>VLOOKUP(A118,Autoservicios!$B$2:$D$157,3,0)-B118</f>
        <v>0</v>
      </c>
    </row>
    <row r="119" spans="1:4" x14ac:dyDescent="0.35">
      <c r="A119" s="14" t="s">
        <v>85</v>
      </c>
      <c r="B119" s="14">
        <v>2772.1400000000003</v>
      </c>
      <c r="C119">
        <f>VLOOKUP(A119,Autoservicios!$B$2:$D$157,3,0)-B119</f>
        <v>0</v>
      </c>
      <c r="D119" s="14"/>
    </row>
    <row r="120" spans="1:4" x14ac:dyDescent="0.35">
      <c r="A120" s="14" t="s">
        <v>33</v>
      </c>
      <c r="B120" s="14">
        <v>2946.4100000000003</v>
      </c>
      <c r="C120">
        <f>VLOOKUP(A120,Autoservicios!$B$2:$D$157,3,0)-B120</f>
        <v>0</v>
      </c>
    </row>
    <row r="121" spans="1:4" x14ac:dyDescent="0.35">
      <c r="A121" s="14" t="s">
        <v>43</v>
      </c>
      <c r="B121" s="14">
        <v>2650.63</v>
      </c>
      <c r="C121">
        <f>VLOOKUP(A121,Autoservicios!$B$2:$D$157,3,0)-B121</f>
        <v>0</v>
      </c>
    </row>
    <row r="122" spans="1:4" x14ac:dyDescent="0.35">
      <c r="A122" s="14" t="s">
        <v>86</v>
      </c>
      <c r="B122" s="14">
        <v>4987.41</v>
      </c>
      <c r="C122">
        <f>VLOOKUP(A122,Autoservicios!$B$2:$D$157,3,0)-B122</f>
        <v>0</v>
      </c>
    </row>
    <row r="123" spans="1:4" x14ac:dyDescent="0.35">
      <c r="A123" s="14" t="s">
        <v>44</v>
      </c>
      <c r="B123" s="14">
        <v>2630.1000000000004</v>
      </c>
      <c r="C123">
        <f>VLOOKUP(A123,Autoservicios!$B$2:$D$157,3,0)-B123</f>
        <v>0</v>
      </c>
    </row>
    <row r="124" spans="1:4" x14ac:dyDescent="0.35">
      <c r="A124" s="14" t="s">
        <v>90</v>
      </c>
      <c r="B124" s="14">
        <v>1275.6300000000003</v>
      </c>
      <c r="C124">
        <f>VLOOKUP(A124,Autoservicios!$B$2:$D$157,3,0)-B124</f>
        <v>0</v>
      </c>
    </row>
    <row r="125" spans="1:4" x14ac:dyDescent="0.35">
      <c r="A125" s="14" t="s">
        <v>61</v>
      </c>
      <c r="B125" s="14">
        <v>2946.4500000000003</v>
      </c>
      <c r="C125">
        <f>VLOOKUP(A125,Autoservicios!$B$2:$D$157,3,0)-B125</f>
        <v>0</v>
      </c>
    </row>
    <row r="126" spans="1:4" x14ac:dyDescent="0.35">
      <c r="A126" s="14" t="s">
        <v>157</v>
      </c>
      <c r="B126" s="14">
        <v>0</v>
      </c>
      <c r="C126" t="e">
        <f>VLOOKUP(A126,Autoservicios!$B$2:$D$157,3,0)-B126</f>
        <v>#N/A</v>
      </c>
      <c r="D126" t="s">
        <v>157</v>
      </c>
    </row>
    <row r="127" spans="1:4" x14ac:dyDescent="0.35">
      <c r="A127" s="14" t="s">
        <v>45</v>
      </c>
      <c r="B127" s="14">
        <v>1711.63</v>
      </c>
      <c r="C127">
        <f>VLOOKUP(A127,Autoservicios!$B$2:$D$157,3,0)-B127</f>
        <v>0</v>
      </c>
      <c r="D127" s="14">
        <v>366.5</v>
      </c>
    </row>
    <row r="128" spans="1:4" x14ac:dyDescent="0.35">
      <c r="A128" s="14" t="s">
        <v>122</v>
      </c>
      <c r="B128" s="14">
        <v>9856.659999999998</v>
      </c>
      <c r="C128">
        <f>VLOOKUP(A128,Autoservicios!$B$2:$D$157,3,0)-B128</f>
        <v>0</v>
      </c>
    </row>
    <row r="129" spans="1:4" x14ac:dyDescent="0.35">
      <c r="A129" s="14" t="s">
        <v>102</v>
      </c>
      <c r="B129" s="14">
        <v>4319.9799999999996</v>
      </c>
      <c r="C129">
        <f>VLOOKUP(A129,Autoservicios!$B$2:$D$157,3,0)-B129</f>
        <v>0</v>
      </c>
    </row>
    <row r="130" spans="1:4" x14ac:dyDescent="0.35">
      <c r="A130" s="14" t="s">
        <v>145</v>
      </c>
      <c r="B130" s="14">
        <v>2178.73</v>
      </c>
      <c r="C130">
        <f>VLOOKUP(A130,Autoservicios!$B$2:$D$157,3,0)-B130</f>
        <v>0</v>
      </c>
    </row>
    <row r="131" spans="1:4" x14ac:dyDescent="0.35">
      <c r="A131" s="14" t="s">
        <v>54</v>
      </c>
      <c r="B131" s="14">
        <v>2663.68</v>
      </c>
      <c r="C131">
        <f>VLOOKUP(A131,Autoservicios!$B$2:$D$157,3,0)-B131</f>
        <v>0</v>
      </c>
      <c r="D131" t="s">
        <v>158</v>
      </c>
    </row>
    <row r="132" spans="1:4" x14ac:dyDescent="0.35">
      <c r="A132" s="14" t="s">
        <v>25</v>
      </c>
      <c r="B132" s="14">
        <v>1713.8700000000001</v>
      </c>
      <c r="C132">
        <f>VLOOKUP(A132,Autoservicios!$B$2:$D$157,3,0)-B132</f>
        <v>0</v>
      </c>
      <c r="D132" s="14">
        <v>0</v>
      </c>
    </row>
    <row r="133" spans="1:4" x14ac:dyDescent="0.35">
      <c r="A133" s="14" t="s">
        <v>175</v>
      </c>
      <c r="B133" s="14">
        <v>5083.3600000000006</v>
      </c>
      <c r="C133">
        <f>VLOOKUP(A133,Autoservicios!$B$2:$D$157,3,0)-B133</f>
        <v>0</v>
      </c>
    </row>
    <row r="134" spans="1:4" x14ac:dyDescent="0.35">
      <c r="A134" s="14" t="s">
        <v>87</v>
      </c>
      <c r="B134" s="14">
        <v>2423.1800000000003</v>
      </c>
      <c r="C134">
        <f>VLOOKUP(A134,Autoservicios!$B$2:$D$157,3,0)-B134</f>
        <v>0</v>
      </c>
    </row>
    <row r="135" spans="1:4" x14ac:dyDescent="0.35">
      <c r="A135" s="14" t="s">
        <v>62</v>
      </c>
      <c r="B135" s="14">
        <v>1826.61</v>
      </c>
      <c r="C135">
        <f>VLOOKUP(A135,Autoservicios!$B$2:$D$157,3,0)-B135</f>
        <v>0</v>
      </c>
    </row>
    <row r="136" spans="1:4" x14ac:dyDescent="0.35">
      <c r="A136" s="14" t="s">
        <v>55</v>
      </c>
      <c r="B136" s="14">
        <v>1077.0800000000002</v>
      </c>
      <c r="C136">
        <f>VLOOKUP(A136,Autoservicios!$B$2:$D$157,3,0)-B136</f>
        <v>0</v>
      </c>
    </row>
    <row r="137" spans="1:4" x14ac:dyDescent="0.35">
      <c r="A137" s="14" t="s">
        <v>176</v>
      </c>
      <c r="B137" s="14">
        <v>3459.0200000000004</v>
      </c>
      <c r="C137">
        <f>VLOOKUP(A137,Autoservicios!$B$2:$D$157,3,0)-B137</f>
        <v>0</v>
      </c>
    </row>
    <row r="138" spans="1:4" x14ac:dyDescent="0.35">
      <c r="A138" s="14" t="s">
        <v>177</v>
      </c>
      <c r="B138" s="14">
        <v>2571.7399999999998</v>
      </c>
      <c r="C138">
        <f>VLOOKUP(A138,Autoservicios!$B$2:$D$157,3,0)-B138</f>
        <v>0</v>
      </c>
    </row>
    <row r="139" spans="1:4" x14ac:dyDescent="0.35">
      <c r="A139" s="14" t="s">
        <v>178</v>
      </c>
      <c r="B139" s="14">
        <v>2827.66</v>
      </c>
      <c r="C139">
        <f>VLOOKUP(A139,Autoservicios!$B$2:$D$157,3,0)-B139</f>
        <v>0</v>
      </c>
    </row>
    <row r="140" spans="1:4" x14ac:dyDescent="0.35">
      <c r="A140" s="14" t="s">
        <v>179</v>
      </c>
      <c r="B140" s="14">
        <v>228.59000000000003</v>
      </c>
      <c r="C140">
        <f>VLOOKUP(A140,Autoservicios!$B$2:$D$157,3,0)-B140</f>
        <v>0</v>
      </c>
    </row>
    <row r="141" spans="1:4" x14ac:dyDescent="0.35">
      <c r="A141" s="14" t="s">
        <v>180</v>
      </c>
      <c r="B141" s="14">
        <v>2211.16</v>
      </c>
      <c r="C141">
        <f>VLOOKUP(A141,Autoservicios!$B$2:$D$157,3,0)-B141</f>
        <v>0</v>
      </c>
    </row>
    <row r="142" spans="1:4" x14ac:dyDescent="0.35">
      <c r="A142" s="14" t="s">
        <v>250</v>
      </c>
      <c r="B142" s="14">
        <v>2284.5600000000004</v>
      </c>
      <c r="C142">
        <f>VLOOKUP(A142,Autoservicios!$B$2:$D$157,3,0)-B142</f>
        <v>0</v>
      </c>
    </row>
    <row r="143" spans="1:4" x14ac:dyDescent="0.35">
      <c r="A143" s="14" t="s">
        <v>181</v>
      </c>
      <c r="B143" s="14">
        <v>1515.6399999999999</v>
      </c>
      <c r="C143">
        <f>VLOOKUP(A143,Autoservicios!$B$2:$D$157,3,0)-B143</f>
        <v>0</v>
      </c>
    </row>
    <row r="144" spans="1:4" x14ac:dyDescent="0.35">
      <c r="A144" s="14" t="s">
        <v>182</v>
      </c>
      <c r="B144" s="14">
        <v>2649.1699999999996</v>
      </c>
      <c r="C144">
        <f>VLOOKUP(A144,Autoservicios!$B$2:$D$157,3,0)-B144</f>
        <v>0</v>
      </c>
    </row>
    <row r="145" spans="1:4" x14ac:dyDescent="0.35">
      <c r="A145" s="14" t="s">
        <v>611</v>
      </c>
      <c r="B145" s="14">
        <v>1636.7</v>
      </c>
      <c r="C145">
        <f>VLOOKUP(A145,Autoservicios!$B$2:$D$157,3,0)-B145</f>
        <v>0</v>
      </c>
    </row>
    <row r="146" spans="1:4" x14ac:dyDescent="0.35">
      <c r="A146" s="14" t="s">
        <v>183</v>
      </c>
      <c r="B146" s="14">
        <v>927.46000000000015</v>
      </c>
      <c r="C146">
        <f>VLOOKUP(A146,Autoservicios!$B$2:$D$157,3,0)-B146</f>
        <v>0</v>
      </c>
      <c r="D146" s="14"/>
    </row>
    <row r="147" spans="1:4" x14ac:dyDescent="0.35">
      <c r="A147" s="14" t="s">
        <v>246</v>
      </c>
      <c r="B147" s="14">
        <v>2433.7799999999997</v>
      </c>
      <c r="C147">
        <f>VLOOKUP(A147,Autoservicios!$B$2:$D$157,3,0)-B147</f>
        <v>0</v>
      </c>
    </row>
    <row r="148" spans="1:4" x14ac:dyDescent="0.35">
      <c r="A148" s="14" t="s">
        <v>185</v>
      </c>
      <c r="B148" s="14">
        <v>4913.6799999999994</v>
      </c>
      <c r="C148">
        <f>VLOOKUP(A148,Autoservicios!$B$2:$D$157,3,0)-B148</f>
        <v>0</v>
      </c>
    </row>
    <row r="149" spans="1:4" x14ac:dyDescent="0.35">
      <c r="A149" s="14" t="s">
        <v>184</v>
      </c>
      <c r="B149" s="14">
        <v>724.53000000000009</v>
      </c>
      <c r="C149">
        <f>VLOOKUP(A149,Autoservicios!$B$2:$D$157,3,0)-B149</f>
        <v>0</v>
      </c>
    </row>
    <row r="150" spans="1:4" x14ac:dyDescent="0.35">
      <c r="A150" s="14" t="s">
        <v>186</v>
      </c>
      <c r="B150" s="14">
        <v>1578.4099999999996</v>
      </c>
      <c r="C150">
        <f>VLOOKUP(A150,Autoservicios!$B$2:$D$157,3,0)-B150</f>
        <v>0</v>
      </c>
    </row>
    <row r="151" spans="1:4" x14ac:dyDescent="0.35">
      <c r="A151" s="14" t="s">
        <v>345</v>
      </c>
      <c r="B151" s="14">
        <v>1754.51</v>
      </c>
      <c r="C151">
        <f>VLOOKUP(A151,Autoservicios!$B$2:$D$157,3,0)-B151</f>
        <v>0</v>
      </c>
      <c r="D151" t="s">
        <v>618</v>
      </c>
    </row>
    <row r="152" spans="1:4" x14ac:dyDescent="0.35">
      <c r="A152" s="14" t="s">
        <v>686</v>
      </c>
      <c r="B152" s="14">
        <v>877.78</v>
      </c>
      <c r="C152">
        <f>VLOOKUP(A152,Autoservicios!$B$2:$D$157,3,0)-B152</f>
        <v>0</v>
      </c>
      <c r="D152" s="14">
        <v>0</v>
      </c>
    </row>
    <row r="153" spans="1:4" x14ac:dyDescent="0.35">
      <c r="A153" s="14" t="s">
        <v>688</v>
      </c>
      <c r="B153" s="14">
        <v>885.76</v>
      </c>
      <c r="C153">
        <f>VLOOKUP(A153,Autoservicios!$B$2:$D$157,3,0)-B153</f>
        <v>0</v>
      </c>
    </row>
    <row r="154" spans="1:4" x14ac:dyDescent="0.35">
      <c r="A154" s="14" t="s">
        <v>335</v>
      </c>
      <c r="B154" s="14">
        <v>1770.53</v>
      </c>
      <c r="C154">
        <f>VLOOKUP(A154,Autoservicios!$B$2:$D$157,3,0)-B154</f>
        <v>0</v>
      </c>
    </row>
    <row r="155" spans="1:4" x14ac:dyDescent="0.35">
      <c r="A155" s="14" t="s">
        <v>690</v>
      </c>
      <c r="B155" s="14">
        <v>582.77</v>
      </c>
      <c r="C155">
        <f>VLOOKUP(A155,Autoservicios!$B$2:$D$157,3,0)-B155</f>
        <v>0</v>
      </c>
    </row>
    <row r="156" spans="1:4" x14ac:dyDescent="0.35">
      <c r="A156" s="14" t="s">
        <v>723</v>
      </c>
      <c r="B156" s="14">
        <v>1144.7199999999998</v>
      </c>
      <c r="C156">
        <f>VLOOKUP(A156,Autoservicios!$B$2:$D$157,3,0)-B156</f>
        <v>0</v>
      </c>
      <c r="D156" t="s">
        <v>732</v>
      </c>
    </row>
    <row r="157" spans="1:4" x14ac:dyDescent="0.35">
      <c r="A157" s="14" t="s">
        <v>701</v>
      </c>
      <c r="B157" s="14">
        <v>595.86</v>
      </c>
      <c r="C157">
        <f>VLOOKUP(A157,Autoservicios!$B$2:$D$157,3,0)-B157</f>
        <v>0</v>
      </c>
      <c r="D157" s="14">
        <v>0</v>
      </c>
    </row>
    <row r="158" spans="1:4" x14ac:dyDescent="0.35">
      <c r="A158" s="14" t="s">
        <v>703</v>
      </c>
      <c r="B158" s="14">
        <v>814.44999999999993</v>
      </c>
      <c r="C158">
        <f>VLOOKUP(A158,Autoservicios!$B$2:$D$157,3,0)-B158</f>
        <v>0</v>
      </c>
    </row>
    <row r="159" spans="1:4" x14ac:dyDescent="0.35">
      <c r="A159" s="14" t="s">
        <v>705</v>
      </c>
      <c r="B159" s="14">
        <v>2716.1099999999997</v>
      </c>
      <c r="C159">
        <f>VLOOKUP(A159,Autoservicios!$B$2:$D$157,3,0)-B159</f>
        <v>0</v>
      </c>
    </row>
    <row r="160" spans="1:4" x14ac:dyDescent="0.35">
      <c r="A160" s="14" t="s">
        <v>862</v>
      </c>
      <c r="B160" s="14">
        <v>1797.3100000000002</v>
      </c>
      <c r="C160">
        <f>VLOOKUP(A160,Autoservicios!$B$2:$D$157,3,0)-B160</f>
        <v>0</v>
      </c>
    </row>
    <row r="161" spans="1:4" x14ac:dyDescent="0.35">
      <c r="A161" s="14" t="s">
        <v>912</v>
      </c>
      <c r="B161" s="14">
        <v>703.96</v>
      </c>
      <c r="C161">
        <f>VLOOKUP(A161,Autoservicios!$B$2:$D$157,3,0)-B161</f>
        <v>0</v>
      </c>
    </row>
    <row r="162" spans="1:4" x14ac:dyDescent="0.35">
      <c r="A162" s="14" t="s">
        <v>837</v>
      </c>
      <c r="B162" s="14">
        <v>1713.7099999999998</v>
      </c>
      <c r="C162">
        <f>VLOOKUP(A162,Autoservicios!$B$2:$D$157,3,0)-B162</f>
        <v>0</v>
      </c>
    </row>
    <row r="163" spans="1:4" x14ac:dyDescent="0.35">
      <c r="A163" s="14" t="s">
        <v>135</v>
      </c>
      <c r="B163" s="14">
        <v>694.8</v>
      </c>
      <c r="C163">
        <f>VLOOKUP(A163,Autoservicios!$B$2:$D$157,3,0)-B163</f>
        <v>0</v>
      </c>
      <c r="D163" t="s">
        <v>740</v>
      </c>
    </row>
    <row r="164" spans="1:4" x14ac:dyDescent="0.35">
      <c r="A164" s="14" t="s">
        <v>685</v>
      </c>
      <c r="B164" s="14">
        <v>691.99</v>
      </c>
      <c r="C164">
        <f>VLOOKUP(A164,Autoservicios!$B$2:$D$157,3,0)-B164</f>
        <v>0</v>
      </c>
      <c r="D164" t="s">
        <v>725</v>
      </c>
    </row>
    <row r="165" spans="1:4" x14ac:dyDescent="0.35">
      <c r="D165" s="14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Gráfico</vt:lpstr>
      <vt:lpstr>DRVs Duelos</vt:lpstr>
      <vt:lpstr>JGs Duelos</vt:lpstr>
      <vt:lpstr>K1 Duelos</vt:lpstr>
      <vt:lpstr>DIVISIONES Duelos</vt:lpstr>
      <vt:lpstr>JAS Duelos</vt:lpstr>
      <vt:lpstr>Autoservicios</vt:lpstr>
      <vt:lpstr>Vta RdV</vt:lpstr>
      <vt:lpstr>Vtas AS</vt:lpstr>
      <vt:lpstr>Clientes Compradores</vt:lpstr>
      <vt:lpstr>Objetivos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Botella</dc:creator>
  <cp:lastModifiedBy>Cassa, Genis</cp:lastModifiedBy>
  <dcterms:created xsi:type="dcterms:W3CDTF">2022-02-07T08:57:55Z</dcterms:created>
  <dcterms:modified xsi:type="dcterms:W3CDTF">2024-01-31T11:45:21Z</dcterms:modified>
</cp:coreProperties>
</file>